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rmescapitaleuropa.sharepoint.com/sites/CentralProyectos/En Curso/1.575 LABORATORIOS DE ENSAYOS DE LA CONSTRUCCIÓN S.L/2. Activos/"/>
    </mc:Choice>
  </mc:AlternateContent>
  <xr:revisionPtr revIDLastSave="360" documentId="13_ncr:1_{6955A115-8500-4626-BEC9-1E78ED78EB3A}" xr6:coauthVersionLast="47" xr6:coauthVersionMax="47" xr10:uidLastSave="{458EA8E6-B267-4813-B023-0921B9C34DBF}"/>
  <bookViews>
    <workbookView xWindow="-120" yWindow="-120" windowWidth="29040" windowHeight="15720" firstSheet="1" activeTab="2" xr2:uid="{00000000-000D-0000-FFFF-FFFF00000000}"/>
  </bookViews>
  <sheets>
    <sheet name="Listado" sheetId="1" state="hidden" r:id="rId1"/>
    <sheet name="Resumen preentación" sheetId="5" r:id="rId2"/>
    <sheet name="Activos en Nave" sheetId="4" r:id="rId3"/>
    <sheet name="Activos no verificados" sheetId="3" r:id="rId4"/>
  </sheets>
  <definedNames>
    <definedName name="_xlnm._FilterDatabase" localSheetId="2" hidden="1">'Activos en Nave'!$A$1:$AE$1017</definedName>
    <definedName name="_xlnm._FilterDatabase" localSheetId="0" hidden="1">Listado!$B$1:$AE$1266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5" l="1"/>
  <c r="B11" i="5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3" i="4" s="1"/>
  <c r="A904" i="4" s="1"/>
  <c r="A905" i="4" s="1"/>
  <c r="A906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3" i="4" s="1"/>
  <c r="A1014" i="4" s="1"/>
  <c r="A1015" i="4" s="1"/>
  <c r="A1016" i="4" s="1"/>
  <c r="A3" i="4"/>
  <c r="A4" i="4" s="1"/>
  <c r="A5" i="4" s="1"/>
  <c r="A6" i="4" s="1"/>
  <c r="A7" i="4" s="1"/>
  <c r="A8" i="4" s="1"/>
  <c r="A9" i="4" s="1"/>
  <c r="V83" i="1"/>
  <c r="V1264" i="1"/>
  <c r="N1264" i="1"/>
  <c r="V1263" i="1"/>
  <c r="V1262" i="1"/>
  <c r="V1261" i="1"/>
  <c r="N1261" i="1"/>
  <c r="V1259" i="1"/>
  <c r="V1258" i="1"/>
  <c r="V1257" i="1"/>
  <c r="N1257" i="1"/>
  <c r="V1255" i="1"/>
  <c r="V1254" i="1"/>
  <c r="V1253" i="1"/>
  <c r="V157" i="1"/>
  <c r="V1252" i="1"/>
  <c r="V1251" i="1"/>
  <c r="V1250" i="1"/>
  <c r="V1249" i="1"/>
  <c r="V1248" i="1"/>
  <c r="V1247" i="1"/>
  <c r="V1246" i="1"/>
  <c r="V1245" i="1"/>
  <c r="V1244" i="1"/>
  <c r="V1243" i="1"/>
  <c r="V1242" i="1"/>
  <c r="V1241" i="1"/>
  <c r="V1240" i="1"/>
  <c r="V1239" i="1"/>
  <c r="V1238" i="1"/>
  <c r="V1237" i="1"/>
  <c r="V1236" i="1"/>
  <c r="V1235" i="1"/>
  <c r="V1234" i="1"/>
  <c r="V1233" i="1"/>
  <c r="V1232" i="1"/>
  <c r="V1231" i="1"/>
  <c r="V1230" i="1"/>
  <c r="V1229" i="1"/>
  <c r="V1228" i="1"/>
  <c r="V1227" i="1"/>
  <c r="V1226" i="1"/>
  <c r="V1225" i="1"/>
  <c r="V1224" i="1"/>
  <c r="V1223" i="1"/>
  <c r="V1222" i="1"/>
  <c r="V1221" i="1"/>
  <c r="V1220" i="1"/>
  <c r="V1219" i="1"/>
  <c r="V1218" i="1"/>
  <c r="V1217" i="1"/>
  <c r="V1216" i="1"/>
  <c r="V1215" i="1"/>
  <c r="V1214" i="1"/>
  <c r="V1213" i="1"/>
  <c r="V1212" i="1"/>
  <c r="V1211" i="1"/>
  <c r="V1210" i="1"/>
  <c r="V1209" i="1"/>
  <c r="V1208" i="1"/>
  <c r="V1207" i="1"/>
  <c r="V1206" i="1"/>
  <c r="V1205" i="1"/>
  <c r="V1204" i="1"/>
  <c r="V1203" i="1"/>
  <c r="V1202" i="1"/>
  <c r="V1201" i="1"/>
  <c r="V1200" i="1"/>
  <c r="V1199" i="1"/>
  <c r="V1198" i="1"/>
  <c r="V1197" i="1"/>
  <c r="V1196" i="1"/>
  <c r="V1195" i="1"/>
  <c r="V1194" i="1"/>
  <c r="V1193" i="1"/>
  <c r="V1192" i="1"/>
  <c r="V1191" i="1"/>
  <c r="V1190" i="1"/>
  <c r="V1189" i="1"/>
  <c r="V1188" i="1"/>
  <c r="V1187" i="1"/>
  <c r="V1186" i="1"/>
  <c r="V1185" i="1"/>
  <c r="V1184" i="1"/>
  <c r="V1183" i="1"/>
  <c r="V1182" i="1"/>
  <c r="V1181" i="1"/>
  <c r="V1180" i="1"/>
  <c r="V1179" i="1"/>
  <c r="V1178" i="1"/>
  <c r="V1177" i="1"/>
  <c r="V1176" i="1"/>
  <c r="V1175" i="1"/>
  <c r="V1174" i="1"/>
  <c r="V1173" i="1"/>
  <c r="V1172" i="1"/>
  <c r="V1171" i="1"/>
  <c r="V1170" i="1"/>
  <c r="V1169" i="1"/>
  <c r="V1168" i="1"/>
  <c r="V1167" i="1"/>
  <c r="V1166" i="1"/>
  <c r="V1165" i="1"/>
  <c r="V1164" i="1"/>
  <c r="V1163" i="1"/>
  <c r="V1162" i="1"/>
  <c r="V1161" i="1"/>
  <c r="V1160" i="1"/>
  <c r="V1159" i="1"/>
  <c r="V1158" i="1"/>
  <c r="V1157" i="1"/>
  <c r="V1156" i="1"/>
  <c r="V1155" i="1"/>
  <c r="V1154" i="1"/>
  <c r="V1153" i="1"/>
  <c r="V1152" i="1"/>
  <c r="V1150" i="1"/>
  <c r="V1149" i="1"/>
  <c r="V1148" i="1"/>
  <c r="V1147" i="1"/>
  <c r="V1146" i="1"/>
  <c r="V1145" i="1"/>
  <c r="V1143" i="1"/>
  <c r="V1142" i="1"/>
  <c r="V1141" i="1"/>
  <c r="V1140" i="1"/>
  <c r="V1139" i="1"/>
  <c r="N1139" i="1"/>
  <c r="V158" i="1"/>
  <c r="V1138" i="1"/>
  <c r="N1138" i="1"/>
  <c r="V1137" i="1"/>
  <c r="V1136" i="1"/>
  <c r="V1135" i="1"/>
  <c r="V1134" i="1"/>
  <c r="V1133" i="1"/>
  <c r="V1132" i="1"/>
  <c r="V1131" i="1"/>
  <c r="V1130" i="1"/>
  <c r="V1129" i="1"/>
  <c r="V1128" i="1"/>
  <c r="V1127" i="1"/>
  <c r="V1126" i="1"/>
  <c r="V1125" i="1"/>
  <c r="V1124" i="1"/>
  <c r="V1123" i="1"/>
  <c r="V1122" i="1"/>
  <c r="V1121" i="1"/>
  <c r="V1120" i="1"/>
  <c r="V1119" i="1"/>
  <c r="V1118" i="1"/>
  <c r="V1117" i="1"/>
  <c r="V1116" i="1"/>
  <c r="V1115" i="1"/>
  <c r="V1114" i="1"/>
  <c r="V1113" i="1"/>
  <c r="V156" i="1"/>
  <c r="N156" i="1"/>
  <c r="V162" i="1"/>
  <c r="N162" i="1"/>
  <c r="V1112" i="1"/>
  <c r="N1112" i="1"/>
  <c r="V1111" i="1"/>
  <c r="N1111" i="1"/>
  <c r="V1110" i="1"/>
  <c r="N1110" i="1"/>
  <c r="V1109" i="1"/>
  <c r="N1109" i="1"/>
  <c r="V1108" i="1"/>
  <c r="N1108" i="1"/>
  <c r="V1107" i="1"/>
  <c r="V1106" i="1"/>
  <c r="V1105" i="1"/>
  <c r="V1104" i="1"/>
  <c r="V1103" i="1"/>
  <c r="V1102" i="1"/>
  <c r="V163" i="1"/>
  <c r="N163" i="1"/>
  <c r="V1101" i="1"/>
  <c r="V164" i="1"/>
  <c r="N164" i="1"/>
  <c r="V1100" i="1"/>
  <c r="V1099" i="1"/>
  <c r="V1098" i="1"/>
  <c r="V1097" i="1"/>
  <c r="V1096" i="1"/>
  <c r="N1096" i="1"/>
  <c r="V1095" i="1"/>
  <c r="V1094" i="1"/>
  <c r="V1093" i="1"/>
  <c r="V1092" i="1"/>
  <c r="V1091" i="1"/>
  <c r="V1090" i="1"/>
  <c r="V1089" i="1"/>
  <c r="V1088" i="1"/>
  <c r="V1087" i="1"/>
  <c r="V1086" i="1"/>
  <c r="N1086" i="1"/>
  <c r="V1085" i="1"/>
  <c r="N1085" i="1"/>
  <c r="V1084" i="1"/>
  <c r="N1084" i="1"/>
  <c r="V1083" i="1"/>
  <c r="N1083" i="1"/>
  <c r="V1082" i="1"/>
  <c r="N1082" i="1"/>
  <c r="V1081" i="1"/>
  <c r="N1081" i="1"/>
  <c r="V1080" i="1"/>
  <c r="N1080" i="1"/>
  <c r="V1079" i="1"/>
  <c r="N1079" i="1"/>
  <c r="V1078" i="1"/>
  <c r="N1078" i="1"/>
  <c r="V1077" i="1"/>
  <c r="N1077" i="1"/>
  <c r="V1076" i="1"/>
  <c r="N1076" i="1"/>
  <c r="V1075" i="1"/>
  <c r="N1075" i="1"/>
  <c r="V160" i="1"/>
  <c r="V1074" i="1"/>
  <c r="N1074" i="1"/>
  <c r="V1073" i="1"/>
  <c r="N1073" i="1"/>
  <c r="V1072" i="1"/>
  <c r="N1072" i="1"/>
  <c r="V1071" i="1"/>
  <c r="V1070" i="1"/>
  <c r="V1069" i="1"/>
  <c r="N1069" i="1"/>
  <c r="V1068" i="1"/>
  <c r="V1067" i="1"/>
  <c r="V1066" i="1"/>
  <c r="V1065" i="1"/>
  <c r="V1064" i="1"/>
  <c r="V1063" i="1"/>
  <c r="V1062" i="1"/>
  <c r="V1061" i="1"/>
  <c r="V1060" i="1"/>
  <c r="V1059" i="1"/>
  <c r="V1058" i="1"/>
  <c r="V1057" i="1"/>
  <c r="V1056" i="1"/>
  <c r="V1055" i="1"/>
  <c r="V1054" i="1"/>
  <c r="V1053" i="1"/>
  <c r="V1052" i="1"/>
  <c r="V1051" i="1"/>
  <c r="V1050" i="1"/>
  <c r="V1049" i="1"/>
  <c r="V1048" i="1"/>
  <c r="V1047" i="1"/>
  <c r="V1046" i="1"/>
  <c r="V1045" i="1"/>
  <c r="V1044" i="1"/>
  <c r="V1043" i="1"/>
  <c r="V1042" i="1"/>
  <c r="V1041" i="1"/>
  <c r="V1040" i="1"/>
  <c r="V1039" i="1"/>
  <c r="V167" i="1"/>
  <c r="V1038" i="1"/>
  <c r="V1037" i="1"/>
  <c r="V1036" i="1"/>
  <c r="V1035" i="1"/>
  <c r="V1034" i="1"/>
  <c r="V1033" i="1"/>
  <c r="V1032" i="1"/>
  <c r="V1031" i="1"/>
  <c r="V1030" i="1"/>
  <c r="V1029" i="1"/>
  <c r="V1028" i="1"/>
  <c r="V1027" i="1"/>
  <c r="N1027" i="1"/>
  <c r="V1026" i="1"/>
  <c r="V1025" i="1"/>
  <c r="N1025" i="1"/>
  <c r="V155" i="1"/>
  <c r="N155" i="1"/>
  <c r="V1024" i="1"/>
  <c r="V1023" i="1"/>
  <c r="V1022" i="1"/>
  <c r="V1021" i="1"/>
  <c r="V1020" i="1"/>
  <c r="V1019" i="1"/>
  <c r="V1018" i="1"/>
  <c r="V1017" i="1"/>
  <c r="V1016" i="1"/>
  <c r="V1015" i="1"/>
  <c r="V1014" i="1"/>
  <c r="V1013" i="1"/>
  <c r="V1012" i="1"/>
  <c r="V1011" i="1"/>
  <c r="V1010" i="1"/>
  <c r="V1009" i="1"/>
  <c r="V1008" i="1"/>
  <c r="V1007" i="1"/>
  <c r="V1006" i="1"/>
  <c r="V1005" i="1"/>
  <c r="V1004" i="1"/>
  <c r="V1003" i="1"/>
  <c r="V1002" i="1"/>
  <c r="V1001" i="1"/>
  <c r="V1000" i="1"/>
  <c r="V999" i="1"/>
  <c r="V998" i="1"/>
  <c r="V997" i="1"/>
  <c r="V996" i="1"/>
  <c r="V995" i="1"/>
  <c r="V994" i="1"/>
  <c r="V993" i="1"/>
  <c r="V992" i="1"/>
  <c r="V991" i="1"/>
  <c r="V990" i="1"/>
  <c r="V989" i="1"/>
  <c r="V988" i="1"/>
  <c r="V987" i="1"/>
  <c r="V986" i="1"/>
  <c r="V985" i="1"/>
  <c r="N985" i="1"/>
  <c r="V984" i="1"/>
  <c r="N984" i="1"/>
  <c r="V983" i="1"/>
  <c r="N983" i="1"/>
  <c r="V982" i="1"/>
  <c r="N982" i="1"/>
  <c r="V981" i="1"/>
  <c r="N981" i="1"/>
  <c r="V170" i="1"/>
  <c r="V980" i="1"/>
  <c r="V979" i="1"/>
  <c r="V978" i="1"/>
  <c r="V977" i="1"/>
  <c r="V976" i="1"/>
  <c r="V975" i="1"/>
  <c r="V974" i="1"/>
  <c r="V973" i="1"/>
  <c r="V972" i="1"/>
  <c r="V971" i="1"/>
  <c r="V970" i="1"/>
  <c r="V969" i="1"/>
  <c r="V968" i="1"/>
  <c r="V967" i="1"/>
  <c r="V966" i="1"/>
  <c r="V965" i="1"/>
  <c r="V964" i="1"/>
  <c r="V963" i="1"/>
  <c r="V962" i="1"/>
  <c r="V961" i="1"/>
  <c r="V960" i="1"/>
  <c r="V959" i="1"/>
  <c r="V159" i="1"/>
  <c r="V958" i="1"/>
  <c r="N958" i="1"/>
  <c r="V957" i="1"/>
  <c r="V956" i="1"/>
  <c r="V955" i="1"/>
  <c r="V954" i="1"/>
  <c r="V953" i="1"/>
  <c r="V952" i="1"/>
  <c r="V951" i="1"/>
  <c r="V950" i="1"/>
  <c r="V949" i="1"/>
  <c r="V948" i="1"/>
  <c r="V947" i="1"/>
  <c r="V946" i="1"/>
  <c r="V945" i="1"/>
  <c r="V944" i="1"/>
  <c r="V943" i="1"/>
  <c r="V942" i="1"/>
  <c r="V941" i="1"/>
  <c r="V940" i="1"/>
  <c r="V939" i="1"/>
  <c r="V938" i="1"/>
  <c r="V937" i="1"/>
  <c r="V936" i="1"/>
  <c r="V935" i="1"/>
  <c r="V934" i="1"/>
  <c r="V933" i="1"/>
  <c r="V932" i="1"/>
  <c r="V931" i="1"/>
  <c r="V930" i="1"/>
  <c r="V929" i="1"/>
  <c r="V928" i="1"/>
  <c r="V927" i="1"/>
  <c r="V926" i="1"/>
  <c r="V925" i="1"/>
  <c r="V924" i="1"/>
  <c r="V923" i="1"/>
  <c r="V922" i="1"/>
  <c r="V921" i="1"/>
  <c r="V920" i="1"/>
  <c r="V919" i="1"/>
  <c r="V918" i="1"/>
  <c r="V917" i="1"/>
  <c r="V916" i="1"/>
  <c r="V915" i="1"/>
  <c r="V914" i="1"/>
  <c r="V913" i="1"/>
  <c r="V912" i="1"/>
  <c r="V911" i="1"/>
  <c r="V910" i="1"/>
  <c r="V909" i="1"/>
  <c r="V908" i="1"/>
  <c r="V907" i="1"/>
  <c r="V906" i="1"/>
  <c r="V905" i="1"/>
  <c r="V904" i="1"/>
  <c r="V903" i="1"/>
  <c r="V902" i="1"/>
  <c r="V901" i="1"/>
  <c r="V900" i="1"/>
  <c r="V899" i="1"/>
  <c r="V898" i="1"/>
  <c r="V897" i="1"/>
  <c r="V896" i="1"/>
  <c r="V895" i="1"/>
  <c r="V894" i="1"/>
  <c r="V893" i="1"/>
  <c r="V892" i="1"/>
  <c r="V891" i="1"/>
  <c r="V890" i="1"/>
  <c r="V889" i="1"/>
  <c r="V888" i="1"/>
  <c r="V887" i="1"/>
  <c r="V886" i="1"/>
  <c r="V885" i="1"/>
  <c r="V884" i="1"/>
  <c r="V883" i="1"/>
  <c r="V882" i="1"/>
  <c r="V881" i="1"/>
  <c r="V880" i="1"/>
  <c r="V879" i="1"/>
  <c r="V878" i="1"/>
  <c r="V877" i="1"/>
  <c r="V876" i="1"/>
  <c r="V875" i="1"/>
  <c r="V874" i="1"/>
  <c r="V873" i="1"/>
  <c r="V872" i="1"/>
  <c r="V871" i="1"/>
  <c r="V870" i="1"/>
  <c r="V168" i="1"/>
  <c r="V869" i="1"/>
  <c r="V868" i="1"/>
  <c r="V867" i="1"/>
  <c r="V866" i="1"/>
  <c r="V865" i="1"/>
  <c r="V864" i="1"/>
  <c r="V863" i="1"/>
  <c r="V862" i="1"/>
  <c r="V861" i="1"/>
  <c r="V860" i="1"/>
  <c r="V859" i="1"/>
  <c r="V858" i="1"/>
  <c r="V857" i="1"/>
  <c r="V856" i="1"/>
  <c r="V855" i="1"/>
  <c r="V854" i="1"/>
  <c r="V853" i="1"/>
  <c r="V852" i="1"/>
  <c r="V851" i="1"/>
  <c r="V850" i="1"/>
  <c r="V849" i="1"/>
  <c r="V848" i="1"/>
  <c r="V847" i="1"/>
  <c r="V846" i="1"/>
  <c r="V845" i="1"/>
  <c r="V844" i="1"/>
  <c r="V843" i="1"/>
  <c r="V842" i="1"/>
  <c r="V841" i="1"/>
  <c r="V840" i="1"/>
  <c r="V839" i="1"/>
  <c r="V838" i="1"/>
  <c r="V837" i="1"/>
  <c r="V836" i="1"/>
  <c r="V835" i="1"/>
  <c r="V834" i="1"/>
  <c r="V833" i="1"/>
  <c r="V832" i="1"/>
  <c r="V831" i="1"/>
  <c r="V830" i="1"/>
  <c r="V829" i="1"/>
  <c r="V828" i="1"/>
  <c r="V827" i="1"/>
  <c r="V826" i="1"/>
  <c r="V825" i="1"/>
  <c r="V824" i="1"/>
  <c r="V823" i="1"/>
  <c r="V822" i="1"/>
  <c r="V821" i="1"/>
  <c r="V820" i="1"/>
  <c r="V819" i="1"/>
  <c r="V818" i="1"/>
  <c r="V817" i="1"/>
  <c r="V816" i="1"/>
  <c r="V815" i="1"/>
  <c r="V814" i="1"/>
  <c r="V813" i="1"/>
  <c r="V812" i="1"/>
  <c r="V811" i="1"/>
  <c r="V810" i="1"/>
  <c r="V809" i="1"/>
  <c r="V808" i="1"/>
  <c r="V807" i="1"/>
  <c r="V806" i="1"/>
  <c r="V805" i="1"/>
  <c r="V804" i="1"/>
  <c r="V803" i="1"/>
  <c r="V802" i="1"/>
  <c r="V801" i="1"/>
  <c r="V800" i="1"/>
  <c r="V799" i="1"/>
  <c r="V798" i="1"/>
  <c r="V797" i="1"/>
  <c r="V796" i="1"/>
  <c r="V795" i="1"/>
  <c r="V794" i="1"/>
  <c r="V793" i="1"/>
  <c r="V792" i="1"/>
  <c r="V791" i="1"/>
  <c r="V790" i="1"/>
  <c r="V789" i="1"/>
  <c r="V788" i="1"/>
  <c r="V787" i="1"/>
  <c r="V786" i="1"/>
  <c r="V785" i="1"/>
  <c r="V784" i="1"/>
  <c r="V783" i="1"/>
  <c r="V782" i="1"/>
  <c r="V781" i="1"/>
  <c r="V171" i="1"/>
  <c r="V780" i="1"/>
  <c r="V779" i="1"/>
  <c r="V778" i="1"/>
  <c r="V777" i="1"/>
  <c r="V776" i="1"/>
  <c r="V775" i="1"/>
  <c r="V774" i="1"/>
  <c r="V773" i="1"/>
  <c r="V772" i="1"/>
  <c r="V771" i="1"/>
  <c r="V770" i="1"/>
  <c r="V769" i="1"/>
  <c r="V768" i="1"/>
  <c r="V767" i="1"/>
  <c r="V766" i="1"/>
  <c r="V765" i="1"/>
  <c r="V764" i="1"/>
  <c r="V763" i="1"/>
  <c r="V762" i="1"/>
  <c r="V761" i="1"/>
  <c r="V760" i="1"/>
  <c r="V759" i="1"/>
  <c r="V758" i="1"/>
  <c r="V757" i="1"/>
  <c r="V756" i="1"/>
  <c r="V755" i="1"/>
  <c r="V754" i="1"/>
  <c r="V753" i="1"/>
  <c r="V752" i="1"/>
  <c r="V751" i="1"/>
  <c r="V750" i="1"/>
  <c r="V749" i="1"/>
  <c r="V748" i="1"/>
  <c r="V747" i="1"/>
  <c r="V746" i="1"/>
  <c r="V745" i="1"/>
  <c r="V744" i="1"/>
  <c r="V743" i="1"/>
  <c r="V742" i="1"/>
  <c r="V741" i="1"/>
  <c r="V740" i="1"/>
  <c r="V739" i="1"/>
  <c r="V738" i="1"/>
  <c r="V737" i="1"/>
  <c r="V736" i="1"/>
  <c r="V735" i="1"/>
  <c r="V734" i="1"/>
  <c r="V733" i="1"/>
  <c r="V732" i="1"/>
  <c r="V731" i="1"/>
  <c r="V730" i="1"/>
  <c r="V729" i="1"/>
  <c r="V728" i="1"/>
  <c r="V727" i="1"/>
  <c r="V726" i="1"/>
  <c r="V725" i="1"/>
  <c r="V724" i="1"/>
  <c r="V723" i="1"/>
  <c r="V722" i="1"/>
  <c r="V721" i="1"/>
  <c r="V720" i="1"/>
  <c r="V719" i="1"/>
  <c r="V718" i="1"/>
  <c r="V717" i="1"/>
  <c r="V716" i="1"/>
  <c r="V715" i="1"/>
  <c r="V714" i="1"/>
  <c r="V713" i="1"/>
  <c r="V712" i="1"/>
  <c r="V711" i="1"/>
  <c r="V710" i="1"/>
  <c r="V709" i="1"/>
  <c r="V708" i="1"/>
  <c r="V707" i="1"/>
  <c r="V706" i="1"/>
  <c r="V705" i="1"/>
  <c r="V704" i="1"/>
  <c r="V703" i="1"/>
  <c r="V702" i="1"/>
  <c r="V701" i="1"/>
  <c r="V700" i="1"/>
  <c r="V699" i="1"/>
  <c r="V698" i="1"/>
  <c r="V697" i="1"/>
  <c r="V696" i="1"/>
  <c r="V695" i="1"/>
  <c r="V694" i="1"/>
  <c r="V693" i="1"/>
  <c r="V692" i="1"/>
  <c r="V691" i="1"/>
  <c r="V690" i="1"/>
  <c r="V689" i="1"/>
  <c r="V688" i="1"/>
  <c r="V687" i="1"/>
  <c r="V686" i="1"/>
  <c r="V685" i="1"/>
  <c r="V684" i="1"/>
  <c r="V683" i="1"/>
  <c r="V682" i="1"/>
  <c r="V681" i="1"/>
  <c r="V680" i="1"/>
  <c r="V679" i="1"/>
  <c r="V678" i="1"/>
  <c r="V677" i="1"/>
  <c r="V676" i="1"/>
  <c r="V174" i="1"/>
  <c r="V173" i="1"/>
  <c r="V675" i="1"/>
  <c r="V169" i="1"/>
  <c r="N169" i="1"/>
  <c r="V166" i="1"/>
  <c r="V674" i="1"/>
  <c r="V673" i="1"/>
  <c r="V672" i="1"/>
  <c r="V671" i="1"/>
  <c r="V154" i="1"/>
  <c r="V670" i="1"/>
  <c r="V669" i="1"/>
  <c r="V668" i="1"/>
  <c r="V667" i="1"/>
  <c r="V666" i="1"/>
  <c r="V665" i="1"/>
  <c r="V664" i="1"/>
  <c r="V663" i="1"/>
  <c r="V662" i="1"/>
  <c r="V661" i="1"/>
  <c r="V660" i="1"/>
  <c r="V659" i="1"/>
  <c r="V658" i="1"/>
  <c r="V657" i="1"/>
  <c r="V656" i="1"/>
  <c r="V655" i="1"/>
  <c r="V654" i="1"/>
  <c r="V653" i="1"/>
  <c r="V652" i="1"/>
  <c r="V651" i="1"/>
  <c r="V650" i="1"/>
  <c r="V649" i="1"/>
  <c r="V648" i="1"/>
  <c r="V647" i="1"/>
  <c r="V646" i="1"/>
  <c r="V645" i="1"/>
  <c r="V644" i="1"/>
  <c r="V643" i="1"/>
  <c r="V642" i="1"/>
  <c r="V641" i="1"/>
  <c r="V640" i="1"/>
  <c r="V639" i="1"/>
  <c r="V638" i="1"/>
  <c r="V637" i="1"/>
  <c r="V636" i="1"/>
  <c r="V635" i="1"/>
  <c r="V634" i="1"/>
  <c r="V633" i="1"/>
  <c r="V632" i="1"/>
  <c r="V631" i="1"/>
  <c r="V153" i="1"/>
  <c r="N153" i="1"/>
  <c r="V630" i="1"/>
  <c r="V172" i="1"/>
  <c r="V629" i="1"/>
  <c r="N629" i="1"/>
  <c r="V628" i="1"/>
  <c r="V627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161" i="1"/>
  <c r="V437" i="1"/>
  <c r="V436" i="1"/>
  <c r="V435" i="1"/>
  <c r="V434" i="1"/>
  <c r="V433" i="1"/>
  <c r="V432" i="1"/>
  <c r="V431" i="1"/>
  <c r="N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52" i="1"/>
  <c r="V151" i="1"/>
  <c r="N151" i="1"/>
  <c r="V150" i="1"/>
  <c r="V149" i="1"/>
  <c r="V148" i="1"/>
  <c r="V147" i="1"/>
  <c r="V146" i="1"/>
  <c r="N146" i="1"/>
  <c r="V145" i="1"/>
  <c r="V144" i="1"/>
  <c r="V143" i="1"/>
  <c r="V142" i="1"/>
  <c r="V141" i="1"/>
  <c r="V140" i="1"/>
  <c r="N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N124" i="1"/>
  <c r="V123" i="1"/>
  <c r="N123" i="1"/>
  <c r="V122" i="1"/>
  <c r="V121" i="1"/>
  <c r="V120" i="1"/>
  <c r="V119" i="1"/>
  <c r="V118" i="1"/>
  <c r="V117" i="1"/>
  <c r="V116" i="1"/>
  <c r="V115" i="1"/>
  <c r="V114" i="1"/>
  <c r="N114" i="1"/>
  <c r="V113" i="1"/>
  <c r="N113" i="1"/>
  <c r="V112" i="1"/>
  <c r="V111" i="1"/>
  <c r="V110" i="1"/>
  <c r="V109" i="1"/>
  <c r="V108" i="1"/>
  <c r="N108" i="1"/>
  <c r="V107" i="1"/>
  <c r="N107" i="1"/>
  <c r="V106" i="1"/>
  <c r="N106" i="1"/>
  <c r="V105" i="1"/>
  <c r="N105" i="1"/>
  <c r="V104" i="1"/>
  <c r="V103" i="1"/>
  <c r="V102" i="1"/>
  <c r="V101" i="1"/>
  <c r="V100" i="1"/>
  <c r="V99" i="1"/>
  <c r="V98" i="1"/>
  <c r="V97" i="1"/>
  <c r="V96" i="1"/>
  <c r="N96" i="1"/>
  <c r="V95" i="1"/>
  <c r="V94" i="1"/>
  <c r="V93" i="1"/>
  <c r="V92" i="1"/>
  <c r="V91" i="1"/>
  <c r="V90" i="1"/>
  <c r="V89" i="1"/>
  <c r="N89" i="1"/>
  <c r="V88" i="1"/>
  <c r="V87" i="1"/>
  <c r="V86" i="1"/>
  <c r="V85" i="1"/>
  <c r="V84" i="1"/>
  <c r="V81" i="1"/>
  <c r="N81" i="1"/>
  <c r="V80" i="1"/>
  <c r="N80" i="1"/>
  <c r="V79" i="1"/>
  <c r="V78" i="1"/>
  <c r="V77" i="1"/>
  <c r="V76" i="1"/>
  <c r="N76" i="1"/>
  <c r="V75" i="1"/>
  <c r="V74" i="1"/>
  <c r="V73" i="1"/>
  <c r="V72" i="1"/>
  <c r="N72" i="1"/>
  <c r="V70" i="1"/>
  <c r="V69" i="1"/>
  <c r="V68" i="1"/>
  <c r="V67" i="1"/>
  <c r="V66" i="1"/>
  <c r="V65" i="1"/>
  <c r="V64" i="1"/>
  <c r="V63" i="1"/>
  <c r="V62" i="1"/>
  <c r="V61" i="1"/>
  <c r="V60" i="1"/>
  <c r="V59" i="1"/>
  <c r="N59" i="1"/>
  <c r="V58" i="1"/>
  <c r="N58" i="1"/>
  <c r="V57" i="1"/>
  <c r="N57" i="1"/>
  <c r="V56" i="1"/>
  <c r="N56" i="1"/>
  <c r="V55" i="1"/>
  <c r="N55" i="1"/>
  <c r="V54" i="1"/>
  <c r="N54" i="1"/>
  <c r="V53" i="1"/>
  <c r="V52" i="1"/>
  <c r="N52" i="1"/>
  <c r="V51" i="1"/>
  <c r="V50" i="1"/>
  <c r="V49" i="1"/>
  <c r="V48" i="1"/>
  <c r="N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N32" i="1"/>
  <c r="V31" i="1"/>
  <c r="V30" i="1"/>
  <c r="V29" i="1"/>
  <c r="N29" i="1"/>
  <c r="V28" i="1"/>
  <c r="V27" i="1"/>
  <c r="V26" i="1"/>
  <c r="V25" i="1"/>
  <c r="V24" i="1"/>
  <c r="V23" i="1"/>
  <c r="V22" i="1"/>
  <c r="V21" i="1"/>
  <c r="V20" i="1"/>
  <c r="V19" i="1"/>
  <c r="V18" i="1"/>
  <c r="N18" i="1"/>
  <c r="V17" i="1"/>
  <c r="N17" i="1"/>
  <c r="V16" i="1"/>
  <c r="N16" i="1"/>
  <c r="V14" i="1"/>
  <c r="V13" i="1"/>
  <c r="V12" i="1"/>
  <c r="V11" i="1"/>
  <c r="V10" i="1"/>
  <c r="V9" i="1"/>
  <c r="V8" i="1"/>
  <c r="V7" i="1"/>
  <c r="V6" i="1"/>
  <c r="V5" i="1"/>
</calcChain>
</file>

<file path=xl/sharedStrings.xml><?xml version="1.0" encoding="utf-8"?>
<sst xmlns="http://schemas.openxmlformats.org/spreadsheetml/2006/main" count="30665" uniqueCount="3970">
  <si>
    <t>Equipo</t>
  </si>
  <si>
    <t>Tipo</t>
  </si>
  <si>
    <t>Descripción</t>
  </si>
  <si>
    <t>Nº Serie</t>
  </si>
  <si>
    <t>Marca</t>
  </si>
  <si>
    <t>Modelo</t>
  </si>
  <si>
    <t>Estado</t>
  </si>
  <si>
    <t>F.Baja</t>
  </si>
  <si>
    <t>Areas</t>
  </si>
  <si>
    <t>Departamento</t>
  </si>
  <si>
    <t>F.Recepción</t>
  </si>
  <si>
    <t>F.Servicio</t>
  </si>
  <si>
    <t>Calibrar cada</t>
  </si>
  <si>
    <t>Prox.Calibracion</t>
  </si>
  <si>
    <t>Prox.Verificacion</t>
  </si>
  <si>
    <t>Prox.Revision</t>
  </si>
  <si>
    <t>Prox.Accion</t>
  </si>
  <si>
    <t>NºSumi.</t>
  </si>
  <si>
    <t>Campo de aplicación</t>
  </si>
  <si>
    <t>Sello CE</t>
  </si>
  <si>
    <t>Precio</t>
  </si>
  <si>
    <t>Ubicación</t>
  </si>
  <si>
    <t>T.Calibración</t>
  </si>
  <si>
    <t>T.Verificación</t>
  </si>
  <si>
    <t>T.Mantenimiento</t>
  </si>
  <si>
    <t>Prox.Revisión</t>
  </si>
  <si>
    <t>Ult.Calibración</t>
  </si>
  <si>
    <t>Ult.Verificación</t>
  </si>
  <si>
    <t>Ult.Revisión</t>
  </si>
  <si>
    <t>INMOVILIZADO INTANGIBLE</t>
  </si>
  <si>
    <t>INMOVILIZADO MATERIAL</t>
  </si>
  <si>
    <t>Aplicaciones informáticas</t>
  </si>
  <si>
    <t xml:space="preserve">0000397             </t>
  </si>
  <si>
    <t>Itools Open Edition</t>
  </si>
  <si>
    <t>Software para la transmisión de datos de temperatura y humedad.</t>
  </si>
  <si>
    <t>573-136-9248</t>
  </si>
  <si>
    <t>DYCOMETAL</t>
  </si>
  <si>
    <t>Version 4.20</t>
  </si>
  <si>
    <t>ALTA</t>
  </si>
  <si>
    <t>Varios</t>
  </si>
  <si>
    <t>Administración</t>
  </si>
  <si>
    <t>4000000000</t>
  </si>
  <si>
    <t>No</t>
  </si>
  <si>
    <t>Áridos/Cementos</t>
  </si>
  <si>
    <t>Nuevo</t>
  </si>
  <si>
    <t xml:space="preserve">0000398             </t>
  </si>
  <si>
    <t>Sigequip</t>
  </si>
  <si>
    <t>AIDICO</t>
  </si>
  <si>
    <t>Version 2004</t>
  </si>
  <si>
    <t>Oficina</t>
  </si>
  <si>
    <t xml:space="preserve">0000399             </t>
  </si>
  <si>
    <t>HC Lab Win</t>
  </si>
  <si>
    <t>Software de gestión integral de laboratorio de ensayos.</t>
  </si>
  <si>
    <t>HCSOFT PROGRAMACION, S.L</t>
  </si>
  <si>
    <t>Licencia de uso, Tipo A</t>
  </si>
  <si>
    <t>Servidor y PCs</t>
  </si>
  <si>
    <t xml:space="preserve">0000647             </t>
  </si>
  <si>
    <t>Cálculo de incertidu</t>
  </si>
  <si>
    <t>Hoja de Cálculo de Incertidumbres de acero</t>
  </si>
  <si>
    <t>Hoja Excel</t>
  </si>
  <si>
    <t>Alta</t>
  </si>
  <si>
    <t>4108000001</t>
  </si>
  <si>
    <t>PCs</t>
  </si>
  <si>
    <t xml:space="preserve">0001148             </t>
  </si>
  <si>
    <t>Autocad</t>
  </si>
  <si>
    <t>Programa de CAD</t>
  </si>
  <si>
    <t>licen 343-79098405-R</t>
  </si>
  <si>
    <t>Autodesk</t>
  </si>
  <si>
    <t>Autocad 2006</t>
  </si>
  <si>
    <t>ECC-A Estudios del terreno</t>
  </si>
  <si>
    <t>4002000009</t>
  </si>
  <si>
    <t>Usado</t>
  </si>
  <si>
    <t xml:space="preserve">0001163             </t>
  </si>
  <si>
    <t>Software Blower door</t>
  </si>
  <si>
    <t>Software Blower door Fantestic</t>
  </si>
  <si>
    <t>Retrotec</t>
  </si>
  <si>
    <t>Instalaciones</t>
  </si>
  <si>
    <t>4122000000</t>
  </si>
  <si>
    <t xml:space="preserve">0001165             </t>
  </si>
  <si>
    <t>Software Flir Tools+</t>
  </si>
  <si>
    <t>Software Flir Tools+ para cámara termográfica</t>
  </si>
  <si>
    <t>FLIR</t>
  </si>
  <si>
    <t>Tools+</t>
  </si>
  <si>
    <t>ECC-D Eficiencia energética</t>
  </si>
  <si>
    <t xml:space="preserve">0001152             </t>
  </si>
  <si>
    <t>CypeCad</t>
  </si>
  <si>
    <t>Software de calculo de estructuras</t>
  </si>
  <si>
    <t>Cype Ingenieros-versión 2009.1.a</t>
  </si>
  <si>
    <t>Licencia nº 30071</t>
  </si>
  <si>
    <t>4108000005</t>
  </si>
  <si>
    <t xml:space="preserve">0001153             </t>
  </si>
  <si>
    <t>CDEO Calidad</t>
  </si>
  <si>
    <t>programa informatico control documentacion</t>
  </si>
  <si>
    <t>DT32IE</t>
  </si>
  <si>
    <t>Alta software</t>
  </si>
  <si>
    <t>4300000017</t>
  </si>
  <si>
    <t xml:space="preserve">0001154             </t>
  </si>
  <si>
    <t>CDEO Ejecución</t>
  </si>
  <si>
    <t>programa informatico control ejecución</t>
  </si>
  <si>
    <t>EPV5KX</t>
  </si>
  <si>
    <t>Maquinaria y Equipos</t>
  </si>
  <si>
    <t xml:space="preserve">0000001             </t>
  </si>
  <si>
    <t>Prensa Aceros</t>
  </si>
  <si>
    <t>Máquina Universal de Ensayos de 600 KN.</t>
  </si>
  <si>
    <t>141988</t>
  </si>
  <si>
    <t>IBERTEST</t>
  </si>
  <si>
    <t>UMIB-600-SW</t>
  </si>
  <si>
    <t>EHA-b (Aceros)</t>
  </si>
  <si>
    <t>Aceros</t>
  </si>
  <si>
    <t>4113000005</t>
  </si>
  <si>
    <t xml:space="preserve">Ensayo de tracción </t>
  </si>
  <si>
    <t>Si</t>
  </si>
  <si>
    <t>Externo</t>
  </si>
  <si>
    <t>Interno</t>
  </si>
  <si>
    <t xml:space="preserve">0000002             </t>
  </si>
  <si>
    <t>Extensómetro</t>
  </si>
  <si>
    <t xml:space="preserve">Extensómetro pinzable de alto alargamiento; </t>
  </si>
  <si>
    <t>03050</t>
  </si>
  <si>
    <t>IB/MFA-20</t>
  </si>
  <si>
    <t>Determinación del alargamiento de rotura A5d y del alargamiento bajo carga máxima Agt</t>
  </si>
  <si>
    <t xml:space="preserve">0000005             </t>
  </si>
  <si>
    <t xml:space="preserve">Prensa de Hormigón </t>
  </si>
  <si>
    <t>Prensa de Hormigón 2000 KN</t>
  </si>
  <si>
    <t>121989</t>
  </si>
  <si>
    <t>MEH-2000-PT-W</t>
  </si>
  <si>
    <t>EHA-b (Hormigón)</t>
  </si>
  <si>
    <t>Hormigón</t>
  </si>
  <si>
    <t>Determinación de la resistencia a compresión sobre probetas de hormigón y diversos materiales de albañilería.</t>
  </si>
  <si>
    <t>Hormigones</t>
  </si>
  <si>
    <t xml:space="preserve">0000154             </t>
  </si>
  <si>
    <t>Esclerómetro</t>
  </si>
  <si>
    <t>Esclerómetro original Schmidt tipo N.</t>
  </si>
  <si>
    <t>153697</t>
  </si>
  <si>
    <t>IB37-130E000</t>
  </si>
  <si>
    <t xml:space="preserve">0000251             </t>
  </si>
  <si>
    <t xml:space="preserve">Compactadora </t>
  </si>
  <si>
    <t xml:space="preserve">Compactadora automática a indicación digital.  </t>
  </si>
  <si>
    <t>161992</t>
  </si>
  <si>
    <t>IB32-045E</t>
  </si>
  <si>
    <t>EHA-b (Aridos y Cementos)</t>
  </si>
  <si>
    <t>Aridos y Cementos</t>
  </si>
  <si>
    <t xml:space="preserve">0000307             </t>
  </si>
  <si>
    <t>Horno de mufla</t>
  </si>
  <si>
    <t>Medidas interiores del horno 10x15x24 cm(alto/ancho/fondo). Capacidad 3,6 litros</t>
  </si>
  <si>
    <t>SELECTA</t>
  </si>
  <si>
    <t>366</t>
  </si>
  <si>
    <t>EHA-b  (Ensayos químicos)</t>
  </si>
  <si>
    <t>Químicos</t>
  </si>
  <si>
    <t xml:space="preserve">0000313             </t>
  </si>
  <si>
    <t>Dobladora de barras</t>
  </si>
  <si>
    <t xml:space="preserve">Dobladora DAR-35 completa con bulones y accesorios  </t>
  </si>
  <si>
    <t>483561003</t>
  </si>
  <si>
    <t>ALBA</t>
  </si>
  <si>
    <t>DAR-35</t>
  </si>
  <si>
    <t xml:space="preserve">0000121             </t>
  </si>
  <si>
    <t>Aguja vibradora</t>
  </si>
  <si>
    <t>Aguja vibradora con motor eléctrico, transmisión flexible de 3 metros y aguja de</t>
  </si>
  <si>
    <t>02002</t>
  </si>
  <si>
    <t>IB37-060E</t>
  </si>
  <si>
    <t xml:space="preserve">0000364             </t>
  </si>
  <si>
    <t>Aspiradora</t>
  </si>
  <si>
    <t>Aspiradora industrial y accesorios.</t>
  </si>
  <si>
    <t>KARCHER</t>
  </si>
  <si>
    <t>NT 65/2 Eco</t>
  </si>
  <si>
    <t xml:space="preserve">0000394             </t>
  </si>
  <si>
    <t>Wintest32 UMIB-600-S</t>
  </si>
  <si>
    <t>Wintest32 para  UMIB-600-SW (Prensa de Tracción - Compresión para la realización</t>
  </si>
  <si>
    <t>Licencia nº 2004-01</t>
  </si>
  <si>
    <t xml:space="preserve">0000395             </t>
  </si>
  <si>
    <t>Wintest32 SIB-200-W</t>
  </si>
  <si>
    <t>Wintest32 para SIB-200-W (Máquina Multiensayos 200 KN)</t>
  </si>
  <si>
    <t>Licencia nº 2004-03</t>
  </si>
  <si>
    <t xml:space="preserve">0000396             </t>
  </si>
  <si>
    <t>Wintest32 MEH-2000PT</t>
  </si>
  <si>
    <t>Wintest32 para MEH-2000PT-W (Máquina servohidráulica para ensayos a compresión)</t>
  </si>
  <si>
    <t>Licencia nº 2004-02</t>
  </si>
  <si>
    <t xml:space="preserve">0000156             </t>
  </si>
  <si>
    <t>Equipo Ultrasonidos</t>
  </si>
  <si>
    <t>Equipo de Ultrasonidos para la verificación de hormigones.</t>
  </si>
  <si>
    <t>03074337</t>
  </si>
  <si>
    <t>IB37-69F57</t>
  </si>
  <si>
    <t xml:space="preserve">0000157             </t>
  </si>
  <si>
    <t>Prensa Multiensayos</t>
  </si>
  <si>
    <t>Máquina Multiensayos 200 KN</t>
  </si>
  <si>
    <t>381990</t>
  </si>
  <si>
    <t>SIB-200/W</t>
  </si>
  <si>
    <t xml:space="preserve">0000554             </t>
  </si>
  <si>
    <t>Machacadora de mandi</t>
  </si>
  <si>
    <t>Machacadora de mandibulas y mandibula movil para machacadora - Ref.: IE-1052</t>
  </si>
  <si>
    <t>05/0232</t>
  </si>
  <si>
    <t>IIC</t>
  </si>
  <si>
    <t>A-1300</t>
  </si>
  <si>
    <t>Sótano</t>
  </si>
  <si>
    <t xml:space="preserve">0000556             </t>
  </si>
  <si>
    <t>Máquina los Angeles</t>
  </si>
  <si>
    <t>Máquina de los Ángeles para el ensayo de desgaste de piedras y gravillas, protec</t>
  </si>
  <si>
    <t>A-1100</t>
  </si>
  <si>
    <t>Viales</t>
  </si>
  <si>
    <t xml:space="preserve">0000557             </t>
  </si>
  <si>
    <t>Proyector  perfiles</t>
  </si>
  <si>
    <t>Proyector de perfiles y mesa soporte para proyector PJ A 3000</t>
  </si>
  <si>
    <t>480258</t>
  </si>
  <si>
    <t>MITUTOYO Ref.: 302-702D</t>
  </si>
  <si>
    <t>PJ-A3005F-150</t>
  </si>
  <si>
    <t xml:space="preserve">CAMPO DE MEDIDA:
Eje X:  0 - 140 mm
Eje Y:  0 - 50 mm
Eje Angular:  0 - 360º </t>
  </si>
  <si>
    <t xml:space="preserve">0000558             </t>
  </si>
  <si>
    <t>Detector de armadura</t>
  </si>
  <si>
    <t>Detector de Armaduras</t>
  </si>
  <si>
    <t>33404017</t>
  </si>
  <si>
    <t>Hilti</t>
  </si>
  <si>
    <t>PS20</t>
  </si>
  <si>
    <t>Almacén</t>
  </si>
  <si>
    <t xml:space="preserve">0000559             </t>
  </si>
  <si>
    <t>Calentador de Azufre</t>
  </si>
  <si>
    <t>Recipiente para la fusión de azufre</t>
  </si>
  <si>
    <t>525165</t>
  </si>
  <si>
    <t>Proetisa</t>
  </si>
  <si>
    <t>ETI H0165</t>
  </si>
  <si>
    <t xml:space="preserve">0000287             </t>
  </si>
  <si>
    <t>Molde y pisón</t>
  </si>
  <si>
    <t>Equipo para la determinación de la densidad relativa y absorción de árido fino</t>
  </si>
  <si>
    <t>IB40-425E</t>
  </si>
  <si>
    <t xml:space="preserve">0000595             </t>
  </si>
  <si>
    <t>Máquina Microdeval</t>
  </si>
  <si>
    <t>Máquina Microdeval, cuatro cilindros de ensayo de acero inoxidable, contador dig</t>
  </si>
  <si>
    <t>A-3500</t>
  </si>
  <si>
    <t xml:space="preserve">0000205             </t>
  </si>
  <si>
    <t>Amasadora</t>
  </si>
  <si>
    <t>Amasadora planetaria totalmente automática, según EN 196-1 y EN 196-3</t>
  </si>
  <si>
    <t>171991</t>
  </si>
  <si>
    <t>IB32-040V01</t>
  </si>
  <si>
    <t xml:space="preserve">0000186             </t>
  </si>
  <si>
    <t xml:space="preserve">Bomba de vacío  </t>
  </si>
  <si>
    <t>Bomba de vacío Vacuubrand</t>
  </si>
  <si>
    <t>26017112</t>
  </si>
  <si>
    <t>IB-MZ2</t>
  </si>
  <si>
    <t xml:space="preserve">0000451             </t>
  </si>
  <si>
    <t>Fotómetro de llama</t>
  </si>
  <si>
    <t>Equipo para determinar el contenido alcalino de cemento. Compresor de aire.</t>
  </si>
  <si>
    <t>05/0224</t>
  </si>
  <si>
    <t>JENWAY</t>
  </si>
  <si>
    <t>C- 2560</t>
  </si>
  <si>
    <t xml:space="preserve">0000241             </t>
  </si>
  <si>
    <t>Equipo Lechatelier</t>
  </si>
  <si>
    <t>Baño de Lechatelier</t>
  </si>
  <si>
    <t>03021164</t>
  </si>
  <si>
    <t>IB32-090V01</t>
  </si>
  <si>
    <t xml:space="preserve">0000610             </t>
  </si>
  <si>
    <t xml:space="preserve">Abrasímetro </t>
  </si>
  <si>
    <t>Abrasímetro para baldosas esmaltadas</t>
  </si>
  <si>
    <t>T0509030</t>
  </si>
  <si>
    <t>Gabbrielli</t>
  </si>
  <si>
    <t>W3B</t>
  </si>
  <si>
    <t>APC-b (Baldosas cerámicas)</t>
  </si>
  <si>
    <t>Materiales de Pavimentos</t>
  </si>
  <si>
    <t>Determinación de la abrasión superficial en las baldosas esmaltadas, en concreto del PEI</t>
  </si>
  <si>
    <t>sala de aceros</t>
  </si>
  <si>
    <t xml:space="preserve">0000611             </t>
  </si>
  <si>
    <t>Abrasímetro CAP</t>
  </si>
  <si>
    <t>Abrasímetro para baldosas no esmaltadas</t>
  </si>
  <si>
    <t>T0511021</t>
  </si>
  <si>
    <t>APC-b (Baldosas cerámicas), APH-b (Baldosas cemento), APH-b (Baldosas hormigón), APH-b (Baldosas terrazo), APH-b (Bordillos hormigón), APH-b (Losetas hormigón)</t>
  </si>
  <si>
    <t>Determinación de la abrasión profunda en baldosas cerámicas y de hormigón</t>
  </si>
  <si>
    <t xml:space="preserve">0000615             </t>
  </si>
  <si>
    <t>Cámara heladicidad</t>
  </si>
  <si>
    <t>2108/05</t>
  </si>
  <si>
    <t>Dycometal</t>
  </si>
  <si>
    <t>CHD 525</t>
  </si>
  <si>
    <t>AFC-b (Ladrillos-Bloques Cerám, AFH-b (Bloques hormigón), APC-b (Baldosas cerámicas), APH-b (Baldosas cemento), APH-b (Baldosas hormigón), APH-b (Baldosas terrazo), APH-b (Bordillos hormigón), APH-b (Losetas hormigón)</t>
  </si>
  <si>
    <t>Realización de ciclos de hielo-deshielo sobre materiales cerámicos, piezas de fábrica y de hormigón.</t>
  </si>
  <si>
    <t>sala aceros</t>
  </si>
  <si>
    <t xml:space="preserve">0000616             </t>
  </si>
  <si>
    <t>Baño termostático</t>
  </si>
  <si>
    <t>2152/05</t>
  </si>
  <si>
    <t>BTE-245</t>
  </si>
  <si>
    <t>APC-b (Baldosas cerámicas), AFC-b (Ladrillos-Bloques Cerám</t>
  </si>
  <si>
    <t>Materiales Fábricas de Piezas</t>
  </si>
  <si>
    <t>Determinación de la absorción de agua en baldosas cerámicas por el método de ebullición y determinación de las inclusiones calcáreas en fabricas de piezas.</t>
  </si>
  <si>
    <t xml:space="preserve">0000617             </t>
  </si>
  <si>
    <t>Mesa de sacudidas</t>
  </si>
  <si>
    <t>Mesa de sacudidas de acero inoxidable</t>
  </si>
  <si>
    <t>Sistemas de ensayo</t>
  </si>
  <si>
    <t>C-1210</t>
  </si>
  <si>
    <t>Materiales</t>
  </si>
  <si>
    <t>determinación de la consistencia del mortero fresco por el método de referencia</t>
  </si>
  <si>
    <t>sala de cementos y áridos</t>
  </si>
  <si>
    <t xml:space="preserve">0000619             </t>
  </si>
  <si>
    <t>Mesa vibradora</t>
  </si>
  <si>
    <t>Ibertest</t>
  </si>
  <si>
    <t>IB37055E</t>
  </si>
  <si>
    <t>AMC-b (Morteros Albañilería)</t>
  </si>
  <si>
    <t>Determinación de la densidad del mortero fresco</t>
  </si>
  <si>
    <t xml:space="preserve">0000621             </t>
  </si>
  <si>
    <t>Dispositivo flexión</t>
  </si>
  <si>
    <t>Dispositivo de flexión para acoplar a máquina multiensayo con luz máxima 800mm</t>
  </si>
  <si>
    <t>ACC-b (Tejas-tableros arcilla), ACH-b (Tejas Hormigón), APC-b (Baldosas cerámicas), APH-b (Baldosas cemento), APH-b (Baldosas hormigón), APH-b (Baldosas terrazo), APH-b (Bordillos hormigón), APH-b (Losetas hormigón)</t>
  </si>
  <si>
    <t>Determinación de la resitencia de flexión en materiales de albañilería</t>
  </si>
  <si>
    <t xml:space="preserve">0000691             </t>
  </si>
  <si>
    <t>Estufa</t>
  </si>
  <si>
    <t>Estufa 500x450x400 mm</t>
  </si>
  <si>
    <t>12847</t>
  </si>
  <si>
    <t>Raypa</t>
  </si>
  <si>
    <t>DO-90</t>
  </si>
  <si>
    <t>4300000002</t>
  </si>
  <si>
    <t>Mecánica de suelos</t>
  </si>
  <si>
    <t xml:space="preserve">0000889             </t>
  </si>
  <si>
    <t>Estufa ventilación forzada de 400litros de capacidad hasta 250ºC</t>
  </si>
  <si>
    <t>G706.0143</t>
  </si>
  <si>
    <t>Memmert</t>
  </si>
  <si>
    <t>UFE-700</t>
  </si>
  <si>
    <t>VSG-b (Ár.,rellenos y c.gran.)</t>
  </si>
  <si>
    <t>Áridos,Rellenos,Capas Granular</t>
  </si>
  <si>
    <t>4113000018</t>
  </si>
  <si>
    <t>Suelos</t>
  </si>
  <si>
    <t xml:space="preserve">0001043             </t>
  </si>
  <si>
    <t>BANCADA EDOMÉTRICA</t>
  </si>
  <si>
    <t>BANCADA EDOMÉTRICA DOBLE</t>
  </si>
  <si>
    <t>06/108/31-34</t>
  </si>
  <si>
    <t>Tecnotest</t>
  </si>
  <si>
    <t>T663/020</t>
  </si>
  <si>
    <t>GTL-b (Identific. y estado)</t>
  </si>
  <si>
    <t>Geotecnia</t>
  </si>
  <si>
    <t>Presión de Hinchamiento
Hinchamiento Libre
Edómetro</t>
  </si>
  <si>
    <t>Sala de Geotecnia</t>
  </si>
  <si>
    <t xml:space="preserve">0001043-1           </t>
  </si>
  <si>
    <t>Transductor Lineal</t>
  </si>
  <si>
    <t>BANCADA EDOMETRICA Nº0001043-1. TRASDUCTOR</t>
  </si>
  <si>
    <t>21638</t>
  </si>
  <si>
    <t>Schreiber</t>
  </si>
  <si>
    <t>SM222.10.2.S</t>
  </si>
  <si>
    <t>Presión de hinchamiento
Hinchamiento Libre
Edómetro</t>
  </si>
  <si>
    <t xml:space="preserve">0001043-2           </t>
  </si>
  <si>
    <t>BANCADA EDOMETRICA Nº0001043-2. TRASDUCTOR</t>
  </si>
  <si>
    <t>21639</t>
  </si>
  <si>
    <t xml:space="preserve">0001044             </t>
  </si>
  <si>
    <t>BANDADA EDOMÉTRICA</t>
  </si>
  <si>
    <t>BANCADA EDOMÉTRICA TRIPLE</t>
  </si>
  <si>
    <t>06/108/35-37</t>
  </si>
  <si>
    <t>Hinchemiento libre
Presión de hinchamiento
Consolidación unidimensional
Colapso</t>
  </si>
  <si>
    <t>Sala geotécnia</t>
  </si>
  <si>
    <t xml:space="preserve">0001044-01          </t>
  </si>
  <si>
    <t>BRAZO Nº1 DE LA BANCADA Nº0001044</t>
  </si>
  <si>
    <t xml:space="preserve">0001044-02          </t>
  </si>
  <si>
    <t>BRAZO Nº2 DE LA BANCADA Nº0001044</t>
  </si>
  <si>
    <t xml:space="preserve">0001044-03          </t>
  </si>
  <si>
    <t>BRAZO Nº3 DE LA BANCADA Nº0001044</t>
  </si>
  <si>
    <t xml:space="preserve">0001045             </t>
  </si>
  <si>
    <t>LAMBE</t>
  </si>
  <si>
    <t>APARATO LAMBE</t>
  </si>
  <si>
    <t>300108</t>
  </si>
  <si>
    <t>Hinchamiento Lambe</t>
  </si>
  <si>
    <t xml:space="preserve">0001056             </t>
  </si>
  <si>
    <t>Troxler</t>
  </si>
  <si>
    <t>Equipo Nuclear</t>
  </si>
  <si>
    <t>37879</t>
  </si>
  <si>
    <t>3440</t>
  </si>
  <si>
    <t>4122000015</t>
  </si>
  <si>
    <t xml:space="preserve">0001057             </t>
  </si>
  <si>
    <t>39169</t>
  </si>
  <si>
    <t>3430</t>
  </si>
  <si>
    <t xml:space="preserve">0001058             </t>
  </si>
  <si>
    <t>Maza Army</t>
  </si>
  <si>
    <t>Maza de compactación tipo Army</t>
  </si>
  <si>
    <t>S-0850</t>
  </si>
  <si>
    <t>Sistemas de Ensayos</t>
  </si>
  <si>
    <t>4100000117</t>
  </si>
  <si>
    <t>Ensayo de Corte directo</t>
  </si>
  <si>
    <t xml:space="preserve">0001059             </t>
  </si>
  <si>
    <t>Maza de compactación</t>
  </si>
  <si>
    <t>Maza compactación Equipo Lambe</t>
  </si>
  <si>
    <t>Según norma</t>
  </si>
  <si>
    <t xml:space="preserve">0001102             </t>
  </si>
  <si>
    <t>CENTRÍFUGA</t>
  </si>
  <si>
    <t>CENTRÍFUGA ESTRACTORA</t>
  </si>
  <si>
    <t>5470</t>
  </si>
  <si>
    <t>SISTEMAS DE ENSAYOS S.L.</t>
  </si>
  <si>
    <t>B-300</t>
  </si>
  <si>
    <t>VSG-b (Ligantes bituminosos)</t>
  </si>
  <si>
    <t>Ligantes</t>
  </si>
  <si>
    <t xml:space="preserve">0001104             </t>
  </si>
  <si>
    <t>Compactadora de Impacto sin compactibilidad</t>
  </si>
  <si>
    <t>6700210</t>
  </si>
  <si>
    <t>Mecánica Científica</t>
  </si>
  <si>
    <t>Ref. 25.0015</t>
  </si>
  <si>
    <t>VSG-b (Materiales Compuestos)</t>
  </si>
  <si>
    <t>Mezclas bituminosas</t>
  </si>
  <si>
    <t>Ensayo de aglomerado sensibilidad al agua</t>
  </si>
  <si>
    <t>Sala de Viales</t>
  </si>
  <si>
    <t xml:space="preserve">0001105             </t>
  </si>
  <si>
    <t>Refrigerador</t>
  </si>
  <si>
    <t xml:space="preserve">Unidad Refrigeradora para baños </t>
  </si>
  <si>
    <t>3001214</t>
  </si>
  <si>
    <t>J.P.SELECTA,S.A.</t>
  </si>
  <si>
    <t>FRIGEDOR REG</t>
  </si>
  <si>
    <t>Sala de mezclas bituminosas</t>
  </si>
  <si>
    <t xml:space="preserve">0001142             </t>
  </si>
  <si>
    <t>Espectrometro chispa</t>
  </si>
  <si>
    <t>Espectrometro por emisión optica de chispa</t>
  </si>
  <si>
    <t>ARL</t>
  </si>
  <si>
    <t>3460</t>
  </si>
  <si>
    <t>4100000124</t>
  </si>
  <si>
    <t xml:space="preserve">0001143             </t>
  </si>
  <si>
    <t>Medidor adherencia</t>
  </si>
  <si>
    <t>equipo de corte por enrejado</t>
  </si>
  <si>
    <t>Señalizacion</t>
  </si>
  <si>
    <t>4122000016</t>
  </si>
  <si>
    <t xml:space="preserve">0001144             </t>
  </si>
  <si>
    <t>Mandril tipo 1</t>
  </si>
  <si>
    <t>equipo para ensayo de plegado en pinturas</t>
  </si>
  <si>
    <t xml:space="preserve">0001137             </t>
  </si>
  <si>
    <t>Equipo tamizado aire</t>
  </si>
  <si>
    <t xml:space="preserve">0001146             </t>
  </si>
  <si>
    <t>Aparato de Vicat</t>
  </si>
  <si>
    <t>Materiales Varios</t>
  </si>
  <si>
    <t xml:space="preserve">0001147             </t>
  </si>
  <si>
    <t>Penetrador Vicat</t>
  </si>
  <si>
    <t>de longitud de 1.5 a 3mm</t>
  </si>
  <si>
    <t xml:space="preserve">0001162             </t>
  </si>
  <si>
    <t>Blower door Retrotec</t>
  </si>
  <si>
    <t>Retrotec blower door 3102 CP DM32</t>
  </si>
  <si>
    <t>PH002381</t>
  </si>
  <si>
    <t>modelo 3102</t>
  </si>
  <si>
    <t xml:space="preserve">0001166             </t>
  </si>
  <si>
    <t>Generador de humo</t>
  </si>
  <si>
    <t>Tiny CX 12V/70W</t>
  </si>
  <si>
    <t xml:space="preserve">0001183             </t>
  </si>
  <si>
    <t>Baño termostatico</t>
  </si>
  <si>
    <t>Baño de precisión con regulación electrónica unitronic.</t>
  </si>
  <si>
    <t>431264</t>
  </si>
  <si>
    <t>IB-6320200</t>
  </si>
  <si>
    <t xml:space="preserve">0001188             </t>
  </si>
  <si>
    <t>Compactador</t>
  </si>
  <si>
    <t>Compactador de placa para ensayo en pista</t>
  </si>
  <si>
    <t>20508-08</t>
  </si>
  <si>
    <t>Infratest</t>
  </si>
  <si>
    <t xml:space="preserve">0001189             </t>
  </si>
  <si>
    <t>Whell tracking</t>
  </si>
  <si>
    <t>99160407</t>
  </si>
  <si>
    <t>Mecacisa</t>
  </si>
  <si>
    <t xml:space="preserve"> 10.1051 DLB-184</t>
  </si>
  <si>
    <t xml:space="preserve">0001190             </t>
  </si>
  <si>
    <t>Medidor aire ocluido</t>
  </si>
  <si>
    <t>Medidor aire ocluido con cilindro de calibrado</t>
  </si>
  <si>
    <t>4122000004</t>
  </si>
  <si>
    <t xml:space="preserve">0001232             </t>
  </si>
  <si>
    <t>PULIDORA</t>
  </si>
  <si>
    <t>PULIDORA DE PROBETAS DE HORMIGÓN EN SECO</t>
  </si>
  <si>
    <t>277-2017</t>
  </si>
  <si>
    <t>INMAQ</t>
  </si>
  <si>
    <t>DBP-006</t>
  </si>
  <si>
    <t>4102000015</t>
  </si>
  <si>
    <t>PULIDORA DE PROBETAS EN SECO</t>
  </si>
  <si>
    <t>SALA HORMIGONES</t>
  </si>
  <si>
    <t xml:space="preserve">0001235             </t>
  </si>
  <si>
    <t>Cortadora</t>
  </si>
  <si>
    <t>Cortadora de disco de diámetro 350mm</t>
  </si>
  <si>
    <t>0103005004-201441</t>
  </si>
  <si>
    <t xml:space="preserve">SIMA </t>
  </si>
  <si>
    <t>400V DAKAR MEKANO</t>
  </si>
  <si>
    <t>4100000025</t>
  </si>
  <si>
    <t xml:space="preserve">0001236             </t>
  </si>
  <si>
    <t>Estufa de 100l</t>
  </si>
  <si>
    <t>18006939</t>
  </si>
  <si>
    <t>Controls</t>
  </si>
  <si>
    <t>10-D1390/10</t>
  </si>
  <si>
    <t>4100000079</t>
  </si>
  <si>
    <t>Laboratorio Quimicos</t>
  </si>
  <si>
    <t xml:space="preserve">0001237             </t>
  </si>
  <si>
    <t>Vacuometro digital</t>
  </si>
  <si>
    <t>Equipo control de velocidad de vacio ensayo sensibilidad</t>
  </si>
  <si>
    <t>4720508</t>
  </si>
  <si>
    <t>100958</t>
  </si>
  <si>
    <t>Para el ensayo de Sensibilidad al agua de MBC</t>
  </si>
  <si>
    <t>Sala de horno troxler</t>
  </si>
  <si>
    <t xml:space="preserve">0001333             </t>
  </si>
  <si>
    <t>Conductividad</t>
  </si>
  <si>
    <t>Medidor de conductividad eléctrica</t>
  </si>
  <si>
    <t>HANNA</t>
  </si>
  <si>
    <t>WATERPROOF</t>
  </si>
  <si>
    <t>Agua</t>
  </si>
  <si>
    <t xml:space="preserve">0001306             </t>
  </si>
  <si>
    <t>Anemómetro molinete</t>
  </si>
  <si>
    <t>Anemómetro molinete 16mm</t>
  </si>
  <si>
    <t>84230471</t>
  </si>
  <si>
    <t>TESTO 416</t>
  </si>
  <si>
    <t>0560 0416</t>
  </si>
  <si>
    <t>Sala instalaciones</t>
  </si>
  <si>
    <t xml:space="preserve">0001307             </t>
  </si>
  <si>
    <t>Luxómetro</t>
  </si>
  <si>
    <t>46454037/0123</t>
  </si>
  <si>
    <t>TESTO</t>
  </si>
  <si>
    <t>TESTO 540</t>
  </si>
  <si>
    <t>4122000002</t>
  </si>
  <si>
    <t xml:space="preserve">0001308             </t>
  </si>
  <si>
    <t>Medidor radiacion</t>
  </si>
  <si>
    <t>Medidor radiacion solar</t>
  </si>
  <si>
    <t>61610020</t>
  </si>
  <si>
    <t>FLUKE</t>
  </si>
  <si>
    <t>FLK-IRR1-SOL</t>
  </si>
  <si>
    <t>Medicion de Radiación desde 0 a 1400w/m²,temperatura de -30 a 100ºC, ángulo de inclinación de -90a90º</t>
  </si>
  <si>
    <t xml:space="preserve">0001309             </t>
  </si>
  <si>
    <t>Medidor TV</t>
  </si>
  <si>
    <t>Analizador TV</t>
  </si>
  <si>
    <t>01230532800007</t>
  </si>
  <si>
    <t>TELEVES</t>
  </si>
  <si>
    <t>H30Flex</t>
  </si>
  <si>
    <t>Es un equipo multiestándar preparado para realizar medidas en la banda satélite, pero también mide canales en la banda terrestre.
DVB-S/S2 + DVB-T/T2</t>
  </si>
  <si>
    <t xml:space="preserve">0001310             </t>
  </si>
  <si>
    <t xml:space="preserve">Termo-Higrómetro  </t>
  </si>
  <si>
    <t>Termohigrometro  digital de ambiente</t>
  </si>
  <si>
    <t>Gesa</t>
  </si>
  <si>
    <t>THE-01</t>
  </si>
  <si>
    <t>EI-PI Parques infantiles</t>
  </si>
  <si>
    <t>equipos parques infantiles</t>
  </si>
  <si>
    <t xml:space="preserve">0001325             </t>
  </si>
  <si>
    <t>Sacatestigo</t>
  </si>
  <si>
    <t>Taladro con diamante</t>
  </si>
  <si>
    <t>105091</t>
  </si>
  <si>
    <t>HILTI</t>
  </si>
  <si>
    <t>DD 160 230 V BS</t>
  </si>
  <si>
    <t>4100000068</t>
  </si>
  <si>
    <t xml:space="preserve">0001326             </t>
  </si>
  <si>
    <t>RADIAL</t>
  </si>
  <si>
    <t>Radial. Esmeriladora radial inalambrica.</t>
  </si>
  <si>
    <t>15635R</t>
  </si>
  <si>
    <t>MAKITA</t>
  </si>
  <si>
    <t>DGA45AZ</t>
  </si>
  <si>
    <t xml:space="preserve">0001327             </t>
  </si>
  <si>
    <t>Equipo lavabilidad</t>
  </si>
  <si>
    <t>Equipo lavabilidad y roce prara ensayo de frote húmedo de 4 pistas</t>
  </si>
  <si>
    <t>01-54174-409</t>
  </si>
  <si>
    <t>Industrial physics</t>
  </si>
  <si>
    <t>TQC-AB5000</t>
  </si>
  <si>
    <t>Ensayo de lavabilidad y frote húmedo</t>
  </si>
  <si>
    <t>Sala aceros</t>
  </si>
  <si>
    <t xml:space="preserve">0001328             </t>
  </si>
  <si>
    <t>205204</t>
  </si>
  <si>
    <t>Proeti</t>
  </si>
  <si>
    <t xml:space="preserve">0001329             </t>
  </si>
  <si>
    <t>Estufa de 100L</t>
  </si>
  <si>
    <t>2084. DLB292</t>
  </si>
  <si>
    <t>PU-225</t>
  </si>
  <si>
    <t xml:space="preserve">0001331             </t>
  </si>
  <si>
    <t>51560</t>
  </si>
  <si>
    <t>M-D090</t>
  </si>
  <si>
    <t xml:space="preserve">0001298             </t>
  </si>
  <si>
    <t>Equipo PET</t>
  </si>
  <si>
    <t>Impedancia sónica en pilotes</t>
  </si>
  <si>
    <t>PENDIENTE</t>
  </si>
  <si>
    <t>PILETEST</t>
  </si>
  <si>
    <t xml:space="preserve">PET-USB Pro </t>
  </si>
  <si>
    <t xml:space="preserve">0001299             </t>
  </si>
  <si>
    <t>Equipo permeabilidad</t>
  </si>
  <si>
    <t>Profundidad de penetracion de agua bajo presión en hormión endurecido</t>
  </si>
  <si>
    <t>9840723</t>
  </si>
  <si>
    <t>27.0200</t>
  </si>
  <si>
    <t xml:space="preserve">0001302             </t>
  </si>
  <si>
    <t>Medidor conductividad térmica</t>
  </si>
  <si>
    <t>Pendiente</t>
  </si>
  <si>
    <t>Thermtest</t>
  </si>
  <si>
    <t>MP-2 Thermal Conductivity</t>
  </si>
  <si>
    <t>sonda TLS-100 para materiales suelos, pastas, polvos y sólidos (blandos) conductividad de 0.1 a 5 w/mk
sonda TLS-50 para materiales hormigón, rocas y polímeros (duros) conductividad de 0.3 a 5 w/mk</t>
  </si>
  <si>
    <t>sala instalaciones</t>
  </si>
  <si>
    <t xml:space="preserve">0001303             </t>
  </si>
  <si>
    <t xml:space="preserve">CHUM </t>
  </si>
  <si>
    <t>Equipo Cross Hole</t>
  </si>
  <si>
    <t>1741</t>
  </si>
  <si>
    <t>Piletest</t>
  </si>
  <si>
    <t>CHUM</t>
  </si>
  <si>
    <t>Sonómetro tipo 1</t>
  </si>
  <si>
    <t>CESVA</t>
  </si>
  <si>
    <t>SC-420</t>
  </si>
  <si>
    <t>Acústica</t>
  </si>
  <si>
    <t>Calibrador tipo 1</t>
  </si>
  <si>
    <t xml:space="preserve">0001285             </t>
  </si>
  <si>
    <t>Estación Metereológi</t>
  </si>
  <si>
    <t>Estación Metereológica</t>
  </si>
  <si>
    <t>Q661695</t>
  </si>
  <si>
    <t>PCE</t>
  </si>
  <si>
    <t>EM-890</t>
  </si>
  <si>
    <t xml:space="preserve">0001286             </t>
  </si>
  <si>
    <t>Fuente Omnidireccina</t>
  </si>
  <si>
    <t>Fuente Omnidireccinal</t>
  </si>
  <si>
    <t>2766392</t>
  </si>
  <si>
    <t>NORSONIC AS</t>
  </si>
  <si>
    <t>NOR276</t>
  </si>
  <si>
    <t xml:space="preserve">0001287             </t>
  </si>
  <si>
    <t>Amplificador</t>
  </si>
  <si>
    <t>2804802</t>
  </si>
  <si>
    <t>NOR280</t>
  </si>
  <si>
    <t xml:space="preserve">0001288             </t>
  </si>
  <si>
    <t>Máquina de impactos</t>
  </si>
  <si>
    <t>2776452</t>
  </si>
  <si>
    <t>NOR277</t>
  </si>
  <si>
    <t xml:space="preserve">0001289             </t>
  </si>
  <si>
    <t>Altavoz direccional</t>
  </si>
  <si>
    <t>180422-009</t>
  </si>
  <si>
    <t>NOR225A</t>
  </si>
  <si>
    <t xml:space="preserve">0001290             </t>
  </si>
  <si>
    <t>Sonómetro</t>
  </si>
  <si>
    <t>T254032</t>
  </si>
  <si>
    <t>Medida de niveles sonoros</t>
  </si>
  <si>
    <t xml:space="preserve">0001291             </t>
  </si>
  <si>
    <t>Calibrador</t>
  </si>
  <si>
    <t>T255244</t>
  </si>
  <si>
    <t>CB011</t>
  </si>
  <si>
    <t xml:space="preserve">0001228             </t>
  </si>
  <si>
    <t>MEDIDOR ADHERENCIA</t>
  </si>
  <si>
    <t>MEDIDOR ADHERENCIA HASTA 2TN CON EQUIPO DE MEDICION DIGITAL</t>
  </si>
  <si>
    <t>17008-17P4456M2</t>
  </si>
  <si>
    <t>CODEIN-DINACELL</t>
  </si>
  <si>
    <t>DFI-BPSEK2500</t>
  </si>
  <si>
    <t>Controles en obra</t>
  </si>
  <si>
    <t xml:space="preserve">0001229             </t>
  </si>
  <si>
    <t>Termohigrometro</t>
  </si>
  <si>
    <t>Modelo 810-146</t>
  </si>
  <si>
    <t>Rango temperatura -20 a +70ºC
Rango de humedad 10-99%</t>
  </si>
  <si>
    <t xml:space="preserve">0001272             </t>
  </si>
  <si>
    <t>MEDIDOR ESPESORES</t>
  </si>
  <si>
    <t>Unidad de electronica para acoplar diferentes sondas de medicion</t>
  </si>
  <si>
    <t>POSITECTOR</t>
  </si>
  <si>
    <t>STANDARD 600</t>
  </si>
  <si>
    <t>Estructura Metálica</t>
  </si>
  <si>
    <t xml:space="preserve">0001273             </t>
  </si>
  <si>
    <t xml:space="preserve">Cilindro hidraulico </t>
  </si>
  <si>
    <t>Cilindro hidraulico hueco  23.6 toneladas Capacidad y 155mm de carrera</t>
  </si>
  <si>
    <t>ENERPAC</t>
  </si>
  <si>
    <t>RCH206</t>
  </si>
  <si>
    <t>4122000026</t>
  </si>
  <si>
    <t xml:space="preserve">0001274             </t>
  </si>
  <si>
    <t>Sonda espesores</t>
  </si>
  <si>
    <t>Sonda C para medir espesores con unidad electronica POSITECTOR</t>
  </si>
  <si>
    <t>200[bases no metálicas]</t>
  </si>
  <si>
    <t xml:space="preserve">0001265             </t>
  </si>
  <si>
    <t>Gato hidráulico</t>
  </si>
  <si>
    <t>Equipo traccion para postes</t>
  </si>
  <si>
    <t>-</t>
  </si>
  <si>
    <t>Bomba: PT80/Gato:BRP-106L/Manometro:DGR2</t>
  </si>
  <si>
    <t>Tracciones verticales/horizontales postes-pilotes</t>
  </si>
  <si>
    <t xml:space="preserve">0001267             </t>
  </si>
  <si>
    <t>Monitor de radiacion</t>
  </si>
  <si>
    <t>RADEYE G-10 Monitor de radiacion</t>
  </si>
  <si>
    <t>1232</t>
  </si>
  <si>
    <t>Thermo scientific</t>
  </si>
  <si>
    <t>RADEYE G-10</t>
  </si>
  <si>
    <t xml:space="preserve">SALA TÉNICOS </t>
  </si>
  <si>
    <t xml:space="preserve">0001268             </t>
  </si>
  <si>
    <t>Estanquidad conducto</t>
  </si>
  <si>
    <t>Estanquidad conductos de climatizacion y ventilacion</t>
  </si>
  <si>
    <t>127824</t>
  </si>
  <si>
    <t>AIRFLOW INSTRUMENTS</t>
  </si>
  <si>
    <t>PANDA 341</t>
  </si>
  <si>
    <t>4122000024</t>
  </si>
  <si>
    <t>Medición de fugas de aire en l/s cuando se somete la muestra (conjunto de conductos) a presiones positivas y negativas</t>
  </si>
  <si>
    <t xml:space="preserve">0001244             </t>
  </si>
  <si>
    <t>RESISTENCIA MADERA</t>
  </si>
  <si>
    <t>RESISTOGRAFO MADERA</t>
  </si>
  <si>
    <t>PD300-0237</t>
  </si>
  <si>
    <t>IML</t>
  </si>
  <si>
    <t>PD300</t>
  </si>
  <si>
    <t>Madera</t>
  </si>
  <si>
    <t>4100000069</t>
  </si>
  <si>
    <t xml:space="preserve">0000252             </t>
  </si>
  <si>
    <t>Equivalente de arena</t>
  </si>
  <si>
    <t>Equivalente de arena completo</t>
  </si>
  <si>
    <t>IB40-495E</t>
  </si>
  <si>
    <t xml:space="preserve">0000158             </t>
  </si>
  <si>
    <t>Disposit. compresión</t>
  </si>
  <si>
    <t>Dispositivo de compresión con placas de widia.</t>
  </si>
  <si>
    <t>IB32-110V01</t>
  </si>
  <si>
    <t xml:space="preserve">0000159             </t>
  </si>
  <si>
    <t xml:space="preserve">Dispositivo  para ensayos a flexión de probetas de cemento de 40 x 40 x 160 mm. </t>
  </si>
  <si>
    <t>IB32-112E</t>
  </si>
  <si>
    <t xml:space="preserve">0000169             </t>
  </si>
  <si>
    <t>Aparato Sulfuros</t>
  </si>
  <si>
    <t>Aparato para determinar sulfuros según EN 196-3</t>
  </si>
  <si>
    <t>IB-ADS</t>
  </si>
  <si>
    <t xml:space="preserve">0000170             </t>
  </si>
  <si>
    <t>Agitador magnético</t>
  </si>
  <si>
    <t>Agitador magnético con calefacción</t>
  </si>
  <si>
    <t>0422465</t>
  </si>
  <si>
    <t>IB42-071E</t>
  </si>
  <si>
    <t xml:space="preserve">0000171             </t>
  </si>
  <si>
    <t>Termosato de inmersión TFB</t>
  </si>
  <si>
    <t xml:space="preserve">0000172             </t>
  </si>
  <si>
    <t>Placa calefactora</t>
  </si>
  <si>
    <t>Placa calefactora rectangular</t>
  </si>
  <si>
    <t>0438368</t>
  </si>
  <si>
    <t>IB60-068V02 Ref: 3000156</t>
  </si>
  <si>
    <t xml:space="preserve">0001241             </t>
  </si>
  <si>
    <t>Balómetro</t>
  </si>
  <si>
    <t>Medidor flujo corriente de aire</t>
  </si>
  <si>
    <t>PH7311901002</t>
  </si>
  <si>
    <t>731</t>
  </si>
  <si>
    <t>CUARTO INSTLACIONES</t>
  </si>
  <si>
    <t xml:space="preserve">0001234             </t>
  </si>
  <si>
    <t>TACOMETRO</t>
  </si>
  <si>
    <t>Medidor de rpm</t>
  </si>
  <si>
    <t>0563.0470</t>
  </si>
  <si>
    <t xml:space="preserve">Testto 470 para medicion sin contacto </t>
  </si>
  <si>
    <t>Medicion de rpm, velocidadas y longitudes</t>
  </si>
  <si>
    <t>CUARTO</t>
  </si>
  <si>
    <t xml:space="preserve">0001239             </t>
  </si>
  <si>
    <t>Vitrometro</t>
  </si>
  <si>
    <t>Medidor espesor de vidrios</t>
  </si>
  <si>
    <t>GIS IBERICA</t>
  </si>
  <si>
    <t>FI130</t>
  </si>
  <si>
    <t>4001000006</t>
  </si>
  <si>
    <t>Equipos instalaciones</t>
  </si>
  <si>
    <t xml:space="preserve">0000449             </t>
  </si>
  <si>
    <t>Tronzadora Eléctrica</t>
  </si>
  <si>
    <t xml:space="preserve">Puede utilizarse para el corte de diversos tipos de acero trabajado como tubos, </t>
  </si>
  <si>
    <t>AYERBE</t>
  </si>
  <si>
    <t>AY-350TR</t>
  </si>
  <si>
    <t xml:space="preserve">0000450             </t>
  </si>
  <si>
    <t>Espectrofotómetro</t>
  </si>
  <si>
    <t>Se utiliza para análisis cuantitativos y cualitativos dentro del espectro visble</t>
  </si>
  <si>
    <t>05/0225</t>
  </si>
  <si>
    <t>ZUZI</t>
  </si>
  <si>
    <t>S-0500</t>
  </si>
  <si>
    <t>QUÍMICOS</t>
  </si>
  <si>
    <t xml:space="preserve">0000234             </t>
  </si>
  <si>
    <t>Aparato de  Vicat</t>
  </si>
  <si>
    <t>Aparato de Vicat serie LB</t>
  </si>
  <si>
    <t>66</t>
  </si>
  <si>
    <t>IB32-055V02</t>
  </si>
  <si>
    <t xml:space="preserve">0000173             </t>
  </si>
  <si>
    <t>Phmetro portátil</t>
  </si>
  <si>
    <t>345017</t>
  </si>
  <si>
    <t>IB-PH25</t>
  </si>
  <si>
    <t xml:space="preserve">0000256             </t>
  </si>
  <si>
    <t>Agitador eléctrico</t>
  </si>
  <si>
    <t>Para equivalente de arena</t>
  </si>
  <si>
    <t>03119</t>
  </si>
  <si>
    <t>IB40-495A002</t>
  </si>
  <si>
    <t xml:space="preserve">0000266             </t>
  </si>
  <si>
    <t>Agitador electrónico</t>
  </si>
  <si>
    <t xml:space="preserve">Con  display digital de velocidad  </t>
  </si>
  <si>
    <t>501-20210-00-2</t>
  </si>
  <si>
    <t>IB42-081E000</t>
  </si>
  <si>
    <t xml:space="preserve">0000345             </t>
  </si>
  <si>
    <t xml:space="preserve">Termo-Higrómetro </t>
  </si>
  <si>
    <t>Digital</t>
  </si>
  <si>
    <t>EULABOR</t>
  </si>
  <si>
    <t>TH</t>
  </si>
  <si>
    <t xml:space="preserve">0000549             </t>
  </si>
  <si>
    <t>Esclerómetro de partículas blandas junto con aguja de cuzín</t>
  </si>
  <si>
    <t>Aridos</t>
  </si>
  <si>
    <t xml:space="preserve">0000618             </t>
  </si>
  <si>
    <t>Sonda de penetracion</t>
  </si>
  <si>
    <t>Aparato de penetración</t>
  </si>
  <si>
    <t>C-2000</t>
  </si>
  <si>
    <t>Determinación de la consistencia del mortero fresco por el método de penetración</t>
  </si>
  <si>
    <t xml:space="preserve">0000689             </t>
  </si>
  <si>
    <t>Amoladora</t>
  </si>
  <si>
    <t>DEG 125D</t>
  </si>
  <si>
    <t xml:space="preserve">0000814             </t>
  </si>
  <si>
    <t>Baño Marshall</t>
  </si>
  <si>
    <t>Baño Marshall  hasta temperatura 99.9ªC</t>
  </si>
  <si>
    <t>3150167</t>
  </si>
  <si>
    <t>100864</t>
  </si>
  <si>
    <t>Resistencia a la deformación plástica de mezclas bituminosas empleando el aparato Marshall</t>
  </si>
  <si>
    <t>Sala Suelos</t>
  </si>
  <si>
    <t xml:space="preserve">0000817             </t>
  </si>
  <si>
    <t>Horno Ignición</t>
  </si>
  <si>
    <t>1058</t>
  </si>
  <si>
    <t>4731</t>
  </si>
  <si>
    <t>Contenido de ligante en mezclas bituminosas por el método de ignición de la NCAT(Centro Nacional de Tecnnología asfáltica de EEUU)</t>
  </si>
  <si>
    <t xml:space="preserve">0000815             </t>
  </si>
  <si>
    <t>Compactadora  Marsha</t>
  </si>
  <si>
    <t xml:space="preserve">Compactadora Marshall </t>
  </si>
  <si>
    <t>250014</t>
  </si>
  <si>
    <t>Mordaza Marshall</t>
  </si>
  <si>
    <t xml:space="preserve">Mordaza Marshall </t>
  </si>
  <si>
    <t>210-102207</t>
  </si>
  <si>
    <t xml:space="preserve">0001042             </t>
  </si>
  <si>
    <t>CORTE DIRECTO</t>
  </si>
  <si>
    <t>Equipo para ensayo de Corte Directo-</t>
  </si>
  <si>
    <t>T665/N</t>
  </si>
  <si>
    <t>07.011.15</t>
  </si>
  <si>
    <t>Ensayo de Corte Directo</t>
  </si>
  <si>
    <t xml:space="preserve">0001042-1           </t>
  </si>
  <si>
    <t>Célula</t>
  </si>
  <si>
    <t>Máquina de ensayos (Célula 5KN)</t>
  </si>
  <si>
    <t>Ibertest/Tecno</t>
  </si>
  <si>
    <t xml:space="preserve">0001107             </t>
  </si>
  <si>
    <t>Compactadora</t>
  </si>
  <si>
    <t>Compactadora de impacto sin compactibilidad</t>
  </si>
  <si>
    <t>25.0015</t>
  </si>
  <si>
    <t xml:space="preserve">0001110             </t>
  </si>
  <si>
    <t>Taladro</t>
  </si>
  <si>
    <t xml:space="preserve">Taladro TE1 HILTI </t>
  </si>
  <si>
    <t>329200</t>
  </si>
  <si>
    <t>TE1</t>
  </si>
  <si>
    <t>EHA-c (Hormigón)</t>
  </si>
  <si>
    <t xml:space="preserve">0001112             </t>
  </si>
  <si>
    <t>Sonda</t>
  </si>
  <si>
    <t>SONDA TP-50 D</t>
  </si>
  <si>
    <t>0034604</t>
  </si>
  <si>
    <t>TECOINSA</t>
  </si>
  <si>
    <t>TP-50 D</t>
  </si>
  <si>
    <t>GTC-b</t>
  </si>
  <si>
    <t>4300000238</t>
  </si>
  <si>
    <t xml:space="preserve">0001134             </t>
  </si>
  <si>
    <t>Calcímetro Bernard</t>
  </si>
  <si>
    <t xml:space="preserve">0001157             </t>
  </si>
  <si>
    <t>Cámara termográfica</t>
  </si>
  <si>
    <t>Cámara termográfica FLIR E50BX</t>
  </si>
  <si>
    <t>64506450</t>
  </si>
  <si>
    <t>E50BX</t>
  </si>
  <si>
    <t>SALA TECNICOS</t>
  </si>
  <si>
    <t xml:space="preserve">0001158             </t>
  </si>
  <si>
    <t>Distanciometro</t>
  </si>
  <si>
    <t>Medidor laser 50m</t>
  </si>
  <si>
    <t>404541724</t>
  </si>
  <si>
    <t>Bosch</t>
  </si>
  <si>
    <t>GLM50</t>
  </si>
  <si>
    <t>4122000001</t>
  </si>
  <si>
    <t>sala técnicos</t>
  </si>
  <si>
    <t xml:space="preserve">0001159             </t>
  </si>
  <si>
    <t>Medidor de humedad</t>
  </si>
  <si>
    <t>Medidor de humedad de materiales (por contacto)</t>
  </si>
  <si>
    <t>38652737/402</t>
  </si>
  <si>
    <t>606-1</t>
  </si>
  <si>
    <t>ver fichero adjunto</t>
  </si>
  <si>
    <t xml:space="preserve">0001164             </t>
  </si>
  <si>
    <t xml:space="preserve">Termohigrómetro </t>
  </si>
  <si>
    <t>Termohigrómetro sin contacto</t>
  </si>
  <si>
    <t>0002149</t>
  </si>
  <si>
    <t>MR77</t>
  </si>
  <si>
    <t xml:space="preserve">0001169             </t>
  </si>
  <si>
    <t>Cámara endoscópica</t>
  </si>
  <si>
    <t>4000000024</t>
  </si>
  <si>
    <t xml:space="preserve">0001180             </t>
  </si>
  <si>
    <t>Termómetro IR</t>
  </si>
  <si>
    <t>Termómetro infrarrojo para temperaturas de -30 a 650ºC</t>
  </si>
  <si>
    <t>4130488</t>
  </si>
  <si>
    <t>FLUKE 62 Max+</t>
  </si>
  <si>
    <t>4122000008</t>
  </si>
  <si>
    <t xml:space="preserve">0001240             </t>
  </si>
  <si>
    <t>Aplicador</t>
  </si>
  <si>
    <t xml:space="preserve">Aplicador para Indice de descuelgue </t>
  </si>
  <si>
    <t>NEURTEK SA</t>
  </si>
  <si>
    <t>Modelo 300</t>
  </si>
  <si>
    <t>SALA ACEROS</t>
  </si>
  <si>
    <t>Utillaje</t>
  </si>
  <si>
    <t xml:space="preserve">0000003             </t>
  </si>
  <si>
    <t>Util ensayo nudos</t>
  </si>
  <si>
    <t>Util para ensayo de nudos mallas electrosoldadas</t>
  </si>
  <si>
    <t xml:space="preserve">0000007             </t>
  </si>
  <si>
    <t>Dispositivo E.Brasil</t>
  </si>
  <si>
    <t>Dispositivo para ensayo de tracción indirecta</t>
  </si>
  <si>
    <t>IB37-170E</t>
  </si>
  <si>
    <t xml:space="preserve">0000008             </t>
  </si>
  <si>
    <t xml:space="preserve">Láminas de apoyo  </t>
  </si>
  <si>
    <t>Dispositivo complementario del equipo nº 7</t>
  </si>
  <si>
    <t>IB37-170A001</t>
  </si>
  <si>
    <t xml:space="preserve">0000009             </t>
  </si>
  <si>
    <t>Cogedor plano</t>
  </si>
  <si>
    <t>IB-504373</t>
  </si>
  <si>
    <t xml:space="preserve">0000010             </t>
  </si>
  <si>
    <t xml:space="preserve">0000011             </t>
  </si>
  <si>
    <t>Espuerta nº 5</t>
  </si>
  <si>
    <t>Espuerta nº 5 de goma con 4 asas</t>
  </si>
  <si>
    <t>IB-17058</t>
  </si>
  <si>
    <t>Vestíbulo</t>
  </si>
  <si>
    <t xml:space="preserve">0000012             </t>
  </si>
  <si>
    <t>Espuerta nº5 de goma con 4 asas</t>
  </si>
  <si>
    <t xml:space="preserve">0000013             </t>
  </si>
  <si>
    <t>Espuerta nº5</t>
  </si>
  <si>
    <t xml:space="preserve">0000014             </t>
  </si>
  <si>
    <t xml:space="preserve">0000015             </t>
  </si>
  <si>
    <t xml:space="preserve">0000016             </t>
  </si>
  <si>
    <t>Molde Cilíndrico</t>
  </si>
  <si>
    <t>150 mm diámetro x 300 mm altura.</t>
  </si>
  <si>
    <t>IB37-030E000</t>
  </si>
  <si>
    <t xml:space="preserve">0000017             </t>
  </si>
  <si>
    <t xml:space="preserve">0000018             </t>
  </si>
  <si>
    <t xml:space="preserve">0000019             </t>
  </si>
  <si>
    <t xml:space="preserve">0000020             </t>
  </si>
  <si>
    <t xml:space="preserve">0000021             </t>
  </si>
  <si>
    <t xml:space="preserve">0000022             </t>
  </si>
  <si>
    <t xml:space="preserve">0000023             </t>
  </si>
  <si>
    <t xml:space="preserve">0000024             </t>
  </si>
  <si>
    <t xml:space="preserve">0000025             </t>
  </si>
  <si>
    <t xml:space="preserve">0000026             </t>
  </si>
  <si>
    <t xml:space="preserve">0000027             </t>
  </si>
  <si>
    <t xml:space="preserve">0000028             </t>
  </si>
  <si>
    <t xml:space="preserve">0000029             </t>
  </si>
  <si>
    <t xml:space="preserve">0000030             </t>
  </si>
  <si>
    <t xml:space="preserve">0000031             </t>
  </si>
  <si>
    <t xml:space="preserve">0000032             </t>
  </si>
  <si>
    <t xml:space="preserve">0000033             </t>
  </si>
  <si>
    <t xml:space="preserve">0000034             </t>
  </si>
  <si>
    <t>IB37-030E00</t>
  </si>
  <si>
    <t xml:space="preserve">0000035             </t>
  </si>
  <si>
    <t xml:space="preserve">0000036             </t>
  </si>
  <si>
    <t xml:space="preserve">0000037             </t>
  </si>
  <si>
    <t xml:space="preserve">0000038             </t>
  </si>
  <si>
    <t xml:space="preserve">0000039             </t>
  </si>
  <si>
    <t xml:space="preserve">0000040             </t>
  </si>
  <si>
    <t xml:space="preserve">0000041             </t>
  </si>
  <si>
    <t xml:space="preserve">0000042             </t>
  </si>
  <si>
    <t xml:space="preserve">0000043             </t>
  </si>
  <si>
    <t xml:space="preserve">0000044             </t>
  </si>
  <si>
    <t xml:space="preserve">0000045             </t>
  </si>
  <si>
    <t xml:space="preserve">0000046             </t>
  </si>
  <si>
    <t xml:space="preserve">0000047             </t>
  </si>
  <si>
    <t xml:space="preserve">0000048             </t>
  </si>
  <si>
    <t xml:space="preserve">0000049             </t>
  </si>
  <si>
    <t xml:space="preserve">0000050             </t>
  </si>
  <si>
    <t xml:space="preserve">0000051             </t>
  </si>
  <si>
    <t xml:space="preserve">0000052             </t>
  </si>
  <si>
    <t xml:space="preserve">0000053             </t>
  </si>
  <si>
    <t xml:space="preserve">0000054             </t>
  </si>
  <si>
    <t xml:space="preserve">0000055             </t>
  </si>
  <si>
    <t xml:space="preserve">0000056             </t>
  </si>
  <si>
    <t xml:space="preserve">0000057             </t>
  </si>
  <si>
    <t xml:space="preserve">0000058             </t>
  </si>
  <si>
    <t xml:space="preserve">0000059             </t>
  </si>
  <si>
    <t xml:space="preserve">0000060             </t>
  </si>
  <si>
    <t xml:space="preserve">0000061             </t>
  </si>
  <si>
    <t xml:space="preserve">0000062             </t>
  </si>
  <si>
    <t xml:space="preserve">0000063             </t>
  </si>
  <si>
    <t xml:space="preserve">0000064             </t>
  </si>
  <si>
    <t xml:space="preserve">0000065             </t>
  </si>
  <si>
    <t xml:space="preserve">0000066             </t>
  </si>
  <si>
    <t xml:space="preserve">0000067             </t>
  </si>
  <si>
    <t xml:space="preserve">0000068             </t>
  </si>
  <si>
    <t xml:space="preserve">0000069             </t>
  </si>
  <si>
    <t xml:space="preserve">0000070             </t>
  </si>
  <si>
    <t>IB37030E000</t>
  </si>
  <si>
    <t xml:space="preserve">0000071             </t>
  </si>
  <si>
    <t xml:space="preserve">0000072             </t>
  </si>
  <si>
    <t xml:space="preserve">0000073             </t>
  </si>
  <si>
    <t xml:space="preserve">0000074             </t>
  </si>
  <si>
    <t xml:space="preserve">0000075             </t>
  </si>
  <si>
    <t xml:space="preserve">0000076             </t>
  </si>
  <si>
    <t xml:space="preserve">0000077             </t>
  </si>
  <si>
    <t xml:space="preserve">0000078             </t>
  </si>
  <si>
    <t xml:space="preserve">0000079             </t>
  </si>
  <si>
    <t xml:space="preserve">0000080             </t>
  </si>
  <si>
    <t xml:space="preserve">0000081             </t>
  </si>
  <si>
    <t xml:space="preserve">0000082             </t>
  </si>
  <si>
    <t xml:space="preserve">0000083             </t>
  </si>
  <si>
    <t xml:space="preserve">0000084             </t>
  </si>
  <si>
    <t xml:space="preserve">0000085             </t>
  </si>
  <si>
    <t xml:space="preserve">0000086             </t>
  </si>
  <si>
    <t xml:space="preserve">0000087             </t>
  </si>
  <si>
    <t xml:space="preserve">0000088             </t>
  </si>
  <si>
    <t xml:space="preserve">0000089             </t>
  </si>
  <si>
    <t xml:space="preserve">0000090             </t>
  </si>
  <si>
    <t xml:space="preserve">0000091             </t>
  </si>
  <si>
    <t xml:space="preserve">0000092             </t>
  </si>
  <si>
    <t xml:space="preserve">0000093             </t>
  </si>
  <si>
    <t xml:space="preserve">0000094             </t>
  </si>
  <si>
    <t xml:space="preserve">0000095             </t>
  </si>
  <si>
    <t>Sóntano</t>
  </si>
  <si>
    <t xml:space="preserve">0000096             </t>
  </si>
  <si>
    <t xml:space="preserve">0000097             </t>
  </si>
  <si>
    <t xml:space="preserve">0000098             </t>
  </si>
  <si>
    <t xml:space="preserve">0000099             </t>
  </si>
  <si>
    <t xml:space="preserve">0000100             </t>
  </si>
  <si>
    <t xml:space="preserve">0000101             </t>
  </si>
  <si>
    <t xml:space="preserve">0000102             </t>
  </si>
  <si>
    <t xml:space="preserve">0000103             </t>
  </si>
  <si>
    <t xml:space="preserve">0000104             </t>
  </si>
  <si>
    <t xml:space="preserve">0000105             </t>
  </si>
  <si>
    <t xml:space="preserve">0000106             </t>
  </si>
  <si>
    <t xml:space="preserve">0000107             </t>
  </si>
  <si>
    <t xml:space="preserve">0000108             </t>
  </si>
  <si>
    <t xml:space="preserve">0000109             </t>
  </si>
  <si>
    <t xml:space="preserve">0000110             </t>
  </si>
  <si>
    <t xml:space="preserve">0000111             </t>
  </si>
  <si>
    <t xml:space="preserve">0000112             </t>
  </si>
  <si>
    <t xml:space="preserve">0000113             </t>
  </si>
  <si>
    <t xml:space="preserve">0000114             </t>
  </si>
  <si>
    <t xml:space="preserve">0000115             </t>
  </si>
  <si>
    <t xml:space="preserve">0000116             </t>
  </si>
  <si>
    <t>Mortero de Ágata</t>
  </si>
  <si>
    <t>Mortero de ágata de diámetro interior 80 mm.</t>
  </si>
  <si>
    <t>ST-100</t>
  </si>
  <si>
    <t xml:space="preserve">0000117             </t>
  </si>
  <si>
    <t>Molde Cúbico</t>
  </si>
  <si>
    <t>10  x 10 x 10 cm.</t>
  </si>
  <si>
    <t>IB37-035V02</t>
  </si>
  <si>
    <t xml:space="preserve">0000118             </t>
  </si>
  <si>
    <t>Molde Prismático</t>
  </si>
  <si>
    <t>10 x 10 x 40  cm</t>
  </si>
  <si>
    <t>IB37-045E</t>
  </si>
  <si>
    <t xml:space="preserve">0000119             </t>
  </si>
  <si>
    <t>Tolva de llenado</t>
  </si>
  <si>
    <t>Tolva de llenado para moldes cilíncricos</t>
  </si>
  <si>
    <t>IB37-030A010</t>
  </si>
  <si>
    <t xml:space="preserve">0000120             </t>
  </si>
  <si>
    <t>Tolva de llenado para moldes cilíndricos</t>
  </si>
  <si>
    <t xml:space="preserve">0000122             </t>
  </si>
  <si>
    <t>Varilla de picado</t>
  </si>
  <si>
    <t>IB37-020A002</t>
  </si>
  <si>
    <t xml:space="preserve">0000123             </t>
  </si>
  <si>
    <t xml:space="preserve">0000124             </t>
  </si>
  <si>
    <t>Termómetro varilla</t>
  </si>
  <si>
    <t>Termómetro de varilla con lectura digital de -50 a 250ºC  -1º</t>
  </si>
  <si>
    <t>IB-TVD</t>
  </si>
  <si>
    <t xml:space="preserve">00001245            </t>
  </si>
  <si>
    <t>Tamiz</t>
  </si>
  <si>
    <t>80.00 mm</t>
  </si>
  <si>
    <t>20060809</t>
  </si>
  <si>
    <t xml:space="preserve">00001246            </t>
  </si>
  <si>
    <t>50.00 mm</t>
  </si>
  <si>
    <t>20060782</t>
  </si>
  <si>
    <t xml:space="preserve">00001247            </t>
  </si>
  <si>
    <t>40.00 mm</t>
  </si>
  <si>
    <t>20060768</t>
  </si>
  <si>
    <t>MEcánica Científica</t>
  </si>
  <si>
    <t xml:space="preserve">00001248            </t>
  </si>
  <si>
    <t>25.00 mm</t>
  </si>
  <si>
    <t>20070214</t>
  </si>
  <si>
    <t xml:space="preserve">00001249            </t>
  </si>
  <si>
    <t>20.00 mm</t>
  </si>
  <si>
    <t>20070412</t>
  </si>
  <si>
    <t xml:space="preserve">0000125             </t>
  </si>
  <si>
    <t>32.00 mm</t>
  </si>
  <si>
    <t>023896,1</t>
  </si>
  <si>
    <t>IB-C32  300 mm diámetro x 80 mm.</t>
  </si>
  <si>
    <t xml:space="preserve">0000126             </t>
  </si>
  <si>
    <t>023896,2</t>
  </si>
  <si>
    <t xml:space="preserve">IB-C32  300 mm diámetro x 80 mm </t>
  </si>
  <si>
    <t xml:space="preserve">0000127             </t>
  </si>
  <si>
    <t>Cronómetro 1/10</t>
  </si>
  <si>
    <t xml:space="preserve">Cronómetro digital, apreciación 1/10 </t>
  </si>
  <si>
    <t>IB-HS-3</t>
  </si>
  <si>
    <t xml:space="preserve">0000128             </t>
  </si>
  <si>
    <t>Refrentador 150 mm</t>
  </si>
  <si>
    <t>Refrentador para probetas de 150 mm</t>
  </si>
  <si>
    <t>IB37-070E</t>
  </si>
  <si>
    <t xml:space="preserve">0000129             </t>
  </si>
  <si>
    <t>Refrentador para probetas de 150 mm de diámetro</t>
  </si>
  <si>
    <t xml:space="preserve">0000130             </t>
  </si>
  <si>
    <t>Refrentador 100 mm</t>
  </si>
  <si>
    <t>Refrentador para probetas de 100 mm de diámetro.</t>
  </si>
  <si>
    <t>IB37-071E</t>
  </si>
  <si>
    <t xml:space="preserve">0000131             </t>
  </si>
  <si>
    <t>Refrentador 75 mm</t>
  </si>
  <si>
    <t>Refrentador para probetas de 75 mm de diámetro.</t>
  </si>
  <si>
    <t>IB37-072E</t>
  </si>
  <si>
    <t>Cogedor curvo</t>
  </si>
  <si>
    <t>Cono de Abrams</t>
  </si>
  <si>
    <t>Chapa</t>
  </si>
  <si>
    <t>Chapa de 60 x 40 cm aprox. con asa</t>
  </si>
  <si>
    <t>IB37-020A005</t>
  </si>
  <si>
    <t xml:space="preserve">0000142             </t>
  </si>
  <si>
    <t xml:space="preserve">0000143             </t>
  </si>
  <si>
    <t>Regla 500 mm</t>
  </si>
  <si>
    <t>Regla metálica de 500 mm</t>
  </si>
  <si>
    <t>IB37-020A003</t>
  </si>
  <si>
    <t xml:space="preserve">0000144             </t>
  </si>
  <si>
    <t xml:space="preserve">0000145             </t>
  </si>
  <si>
    <t>IB37-020A004</t>
  </si>
  <si>
    <t xml:space="preserve">0000146             </t>
  </si>
  <si>
    <t xml:space="preserve">0000148             </t>
  </si>
  <si>
    <t>Corona 75 mm</t>
  </si>
  <si>
    <t>Corona  75 mm para sacatestigos</t>
  </si>
  <si>
    <t>Fungible</t>
  </si>
  <si>
    <t xml:space="preserve">0000149             </t>
  </si>
  <si>
    <t>Corona 100 mm</t>
  </si>
  <si>
    <t>Corona de 100 mm  para sacatestigos</t>
  </si>
  <si>
    <t xml:space="preserve">0000150             </t>
  </si>
  <si>
    <t>Corona 150 mm</t>
  </si>
  <si>
    <t>Corona de 150 mm  para sacatestigos</t>
  </si>
  <si>
    <t xml:space="preserve">0000160             </t>
  </si>
  <si>
    <t>Crisol 26 ml</t>
  </si>
  <si>
    <t>Crisol de porcelana de 26 ml (forma alta)</t>
  </si>
  <si>
    <t>IB-335/A</t>
  </si>
  <si>
    <t>BAJA</t>
  </si>
  <si>
    <t xml:space="preserve">0000161             </t>
  </si>
  <si>
    <t>Crisol de porcelana de 26 ml (forma alta) (Hasta 800 ºC)</t>
  </si>
  <si>
    <t xml:space="preserve">0000162             </t>
  </si>
  <si>
    <t>Disco 240 mm</t>
  </si>
  <si>
    <t>Disco de porcelana de 240 mm</t>
  </si>
  <si>
    <t>IB-6203/A</t>
  </si>
  <si>
    <t xml:space="preserve">0000163             </t>
  </si>
  <si>
    <t xml:space="preserve">0000164             </t>
  </si>
  <si>
    <t>Cápsula 210 ml</t>
  </si>
  <si>
    <t>Cápsula de porcelana de 210 ml</t>
  </si>
  <si>
    <t>IB-2064/A</t>
  </si>
  <si>
    <t xml:space="preserve">0000165             </t>
  </si>
  <si>
    <t xml:space="preserve">0000166             </t>
  </si>
  <si>
    <t xml:space="preserve">Desecador de 200 mm </t>
  </si>
  <si>
    <t>Desecador de 200 mm diámetro, con tapa y llave.</t>
  </si>
  <si>
    <t>IB-6182/A</t>
  </si>
  <si>
    <t xml:space="preserve">0000167             </t>
  </si>
  <si>
    <t xml:space="preserve">0000168             </t>
  </si>
  <si>
    <t>Refrigerante de bola</t>
  </si>
  <si>
    <t>Refrigerante de bolas de 400 mm</t>
  </si>
  <si>
    <t>IB-2154/A</t>
  </si>
  <si>
    <t xml:space="preserve">0000155             </t>
  </si>
  <si>
    <t>Yunque de tarado</t>
  </si>
  <si>
    <t>Yunque de tarado para esclerómetro Schmidt (nº equipo 154)</t>
  </si>
  <si>
    <t>02105955</t>
  </si>
  <si>
    <t>IB37-140E000</t>
  </si>
  <si>
    <t xml:space="preserve">0000174             </t>
  </si>
  <si>
    <t>Vaso de 400 ml</t>
  </si>
  <si>
    <t>Vaso de presipitado de 400 ml</t>
  </si>
  <si>
    <t>IB-6785</t>
  </si>
  <si>
    <t xml:space="preserve">0000175             </t>
  </si>
  <si>
    <t>Vaso de precipitado de 400 ml</t>
  </si>
  <si>
    <t xml:space="preserve">0000176             </t>
  </si>
  <si>
    <t xml:space="preserve">Vaso de precipitado </t>
  </si>
  <si>
    <t>Forma alta</t>
  </si>
  <si>
    <t>IB-6784</t>
  </si>
  <si>
    <t xml:space="preserve">0000178             </t>
  </si>
  <si>
    <t>Vaso de precipitado 100 ml</t>
  </si>
  <si>
    <t>IB-6782</t>
  </si>
  <si>
    <t xml:space="preserve">0000179             </t>
  </si>
  <si>
    <t xml:space="preserve">0000180             </t>
  </si>
  <si>
    <t>Matraz Erlenmeyer</t>
  </si>
  <si>
    <t>Matraz Erlenmeyer de 500 ml</t>
  </si>
  <si>
    <t>IB-6404</t>
  </si>
  <si>
    <t xml:space="preserve">0000181             </t>
  </si>
  <si>
    <t xml:space="preserve">Matraz Erlenmeyer  </t>
  </si>
  <si>
    <t xml:space="preserve">0000183             </t>
  </si>
  <si>
    <t>Embudo de filtración</t>
  </si>
  <si>
    <t>Embudo de filtración con placa porosa de 70 mm diámetro.</t>
  </si>
  <si>
    <t>IB-3061P34</t>
  </si>
  <si>
    <t xml:space="preserve">0000187             </t>
  </si>
  <si>
    <t>Matraz Erlenmeyer de 250 ml</t>
  </si>
  <si>
    <t>IB-5245</t>
  </si>
  <si>
    <t xml:space="preserve">0000188             </t>
  </si>
  <si>
    <t xml:space="preserve">0000189             </t>
  </si>
  <si>
    <t xml:space="preserve">Matraz aforado 1000 </t>
  </si>
  <si>
    <t>1000 ml</t>
  </si>
  <si>
    <t>IB-5247</t>
  </si>
  <si>
    <t xml:space="preserve">0000190             </t>
  </si>
  <si>
    <t xml:space="preserve">0000191             </t>
  </si>
  <si>
    <t>Probeta de 100 ml</t>
  </si>
  <si>
    <t>IB-6744</t>
  </si>
  <si>
    <t xml:space="preserve">0000193             </t>
  </si>
  <si>
    <t>Probeta de 250 ml</t>
  </si>
  <si>
    <t>IB-6745</t>
  </si>
  <si>
    <t xml:space="preserve">0000194             </t>
  </si>
  <si>
    <t xml:space="preserve">0000196             </t>
  </si>
  <si>
    <t>Pipeta aforada 10 ml</t>
  </si>
  <si>
    <t>IB-5343</t>
  </si>
  <si>
    <t xml:space="preserve">0000197             </t>
  </si>
  <si>
    <t>Vidrios de reloj</t>
  </si>
  <si>
    <t>Vidrios de reloj de 100 mm diámetro.</t>
  </si>
  <si>
    <t>IB-7047</t>
  </si>
  <si>
    <t xml:space="preserve">0000198             </t>
  </si>
  <si>
    <t xml:space="preserve">0000199             </t>
  </si>
  <si>
    <t>Frasco cuentagotas</t>
  </si>
  <si>
    <t>Frasco cuentagotas de 250 ml.</t>
  </si>
  <si>
    <t>IB-6322</t>
  </si>
  <si>
    <t xml:space="preserve">0000200             </t>
  </si>
  <si>
    <t xml:space="preserve">0000201             </t>
  </si>
  <si>
    <t xml:space="preserve">Pipeta dos aforos  </t>
  </si>
  <si>
    <t>Pipeta dos aforos de 100 ml</t>
  </si>
  <si>
    <t>IB-5358</t>
  </si>
  <si>
    <t xml:space="preserve">0000202             </t>
  </si>
  <si>
    <t xml:space="preserve">0000206             </t>
  </si>
  <si>
    <t>2.00 mm</t>
  </si>
  <si>
    <t>023896,4</t>
  </si>
  <si>
    <t>IB40-078E000 203 mm diám. X 50 mm altura</t>
  </si>
  <si>
    <t xml:space="preserve">0000207             </t>
  </si>
  <si>
    <t>023896,5</t>
  </si>
  <si>
    <t xml:space="preserve">0000208             </t>
  </si>
  <si>
    <t>1.60 mm</t>
  </si>
  <si>
    <t>023896,6</t>
  </si>
  <si>
    <t>IB40-079E000 203 mm diám. X 50 mm</t>
  </si>
  <si>
    <t xml:space="preserve">0000209             </t>
  </si>
  <si>
    <t>023896,7</t>
  </si>
  <si>
    <t>IB40-079E000 203 mm diám. X 50 mm altura</t>
  </si>
  <si>
    <t xml:space="preserve">0000210             </t>
  </si>
  <si>
    <t>1.00 mm</t>
  </si>
  <si>
    <t>023896,8</t>
  </si>
  <si>
    <t>IB40-082E000 203 mm diám. X 50 mm.</t>
  </si>
  <si>
    <t xml:space="preserve">0000211             </t>
  </si>
  <si>
    <t>023896,9</t>
  </si>
  <si>
    <t xml:space="preserve">0000212             </t>
  </si>
  <si>
    <t>0.50 mm</t>
  </si>
  <si>
    <t>023896,10</t>
  </si>
  <si>
    <t>IB40-086E000 203 mm diám. X 50 mm.</t>
  </si>
  <si>
    <t xml:space="preserve">0000213             </t>
  </si>
  <si>
    <t>023896,11</t>
  </si>
  <si>
    <t>IB40-086E000 203 mm diám. X 50 mm .</t>
  </si>
  <si>
    <t xml:space="preserve">0000214             </t>
  </si>
  <si>
    <t>0.16 mm</t>
  </si>
  <si>
    <t>023896,13</t>
  </si>
  <si>
    <t>IB40-093E000 203 mm diám. X 50 mm.</t>
  </si>
  <si>
    <t xml:space="preserve">0000215             </t>
  </si>
  <si>
    <t>023896,14</t>
  </si>
  <si>
    <t xml:space="preserve">0000216             </t>
  </si>
  <si>
    <t>0.08 mm</t>
  </si>
  <si>
    <t>023896,15</t>
  </si>
  <si>
    <t>IB40-097E000  203 mm diám. X 50 mm .</t>
  </si>
  <si>
    <t xml:space="preserve">0000217             </t>
  </si>
  <si>
    <t>023896,16</t>
  </si>
  <si>
    <t>MECACISA</t>
  </si>
  <si>
    <t>0,08 mm de 203 mm diám. X 50 mm.</t>
  </si>
  <si>
    <t xml:space="preserve">0000220             </t>
  </si>
  <si>
    <t>IB-LC</t>
  </si>
  <si>
    <t xml:space="preserve">0000221             </t>
  </si>
  <si>
    <t xml:space="preserve">0000222             </t>
  </si>
  <si>
    <t>Brocha</t>
  </si>
  <si>
    <t>IB-10090/50</t>
  </si>
  <si>
    <t xml:space="preserve">0000223             </t>
  </si>
  <si>
    <t xml:space="preserve">0000224             </t>
  </si>
  <si>
    <t>Martillo</t>
  </si>
  <si>
    <t>Martillo de goma con mango</t>
  </si>
  <si>
    <t>IB-17052</t>
  </si>
  <si>
    <t xml:space="preserve">0000225             </t>
  </si>
  <si>
    <t xml:space="preserve">0000226             </t>
  </si>
  <si>
    <t>Espátula</t>
  </si>
  <si>
    <t>Espátula para enrasar</t>
  </si>
  <si>
    <t>IB-18954/50</t>
  </si>
  <si>
    <t xml:space="preserve">0000227             </t>
  </si>
  <si>
    <t>IB18954/50</t>
  </si>
  <si>
    <t xml:space="preserve">0000228             </t>
  </si>
  <si>
    <t>Caja de imanes</t>
  </si>
  <si>
    <t>Caja de imanes teflón, 17 unidades</t>
  </si>
  <si>
    <t>IB-1000487</t>
  </si>
  <si>
    <t xml:space="preserve">0000229             </t>
  </si>
  <si>
    <t>Varilla recoge imane</t>
  </si>
  <si>
    <t>IB1000020</t>
  </si>
  <si>
    <t xml:space="preserve">0000230             </t>
  </si>
  <si>
    <t>Papel  filtro gordo</t>
  </si>
  <si>
    <t xml:space="preserve">ALBET 135 (papel filtro sin cenizas). 100 discos de 12,5 cm. de diámetro.       </t>
  </si>
  <si>
    <t>IB60-086V20</t>
  </si>
  <si>
    <t xml:space="preserve">0000231             </t>
  </si>
  <si>
    <t xml:space="preserve">Frasco hermético  </t>
  </si>
  <si>
    <t>IB-7005</t>
  </si>
  <si>
    <t xml:space="preserve">0000232             </t>
  </si>
  <si>
    <t xml:space="preserve">0000233             </t>
  </si>
  <si>
    <t xml:space="preserve">0000235             </t>
  </si>
  <si>
    <t>Frasco 1000 ml</t>
  </si>
  <si>
    <t>ISO GL 45  RS</t>
  </si>
  <si>
    <t xml:space="preserve">0000236             </t>
  </si>
  <si>
    <t>Agujas Vicat</t>
  </si>
  <si>
    <t>Agujas de principio y fin de fraguado</t>
  </si>
  <si>
    <t xml:space="preserve">0000237             </t>
  </si>
  <si>
    <t>Molde troncocónico</t>
  </si>
  <si>
    <t xml:space="preserve">0000238             </t>
  </si>
  <si>
    <t xml:space="preserve">0000245             </t>
  </si>
  <si>
    <t>Molde triple</t>
  </si>
  <si>
    <t>Moldes triples para probetas de cemento  de 40 x 40 x 160 mm.</t>
  </si>
  <si>
    <t>AF-121</t>
  </si>
  <si>
    <t>IB32-010V01</t>
  </si>
  <si>
    <t xml:space="preserve">0000246             </t>
  </si>
  <si>
    <t xml:space="preserve">Moldes triples para probetas de cemento  de 40 x 40 x 160 mm </t>
  </si>
  <si>
    <t>AF-126</t>
  </si>
  <si>
    <t xml:space="preserve">0000247             </t>
  </si>
  <si>
    <t>AF-117</t>
  </si>
  <si>
    <t xml:space="preserve">0000248             </t>
  </si>
  <si>
    <t>Moldes triples para probetas de cemento  de 40 x 40 x 160 mm</t>
  </si>
  <si>
    <t>AF-201</t>
  </si>
  <si>
    <t xml:space="preserve">0000249             </t>
  </si>
  <si>
    <t xml:space="preserve">Tolva de llenado para llenado de los moldes triples </t>
  </si>
  <si>
    <t>IB32-011E000</t>
  </si>
  <si>
    <t xml:space="preserve">0000250             </t>
  </si>
  <si>
    <t>Juego de espátulas y</t>
  </si>
  <si>
    <t>Juego de espátulas y reglas para enrasar</t>
  </si>
  <si>
    <t>IB32-010A001/002/003</t>
  </si>
  <si>
    <t xml:space="preserve">0000253             </t>
  </si>
  <si>
    <t>Cuarteador 5 mm</t>
  </si>
  <si>
    <t>Cuarteador miniatura</t>
  </si>
  <si>
    <t>IB40-357E</t>
  </si>
  <si>
    <t xml:space="preserve">0000254             </t>
  </si>
  <si>
    <t>Solución tipo</t>
  </si>
  <si>
    <t>Frasco de 1 litro de solución tipo.</t>
  </si>
  <si>
    <t>IB40-495A001</t>
  </si>
  <si>
    <t xml:space="preserve">0000255             </t>
  </si>
  <si>
    <t>023896,3</t>
  </si>
  <si>
    <t>IB40-078E000 203 mm diámetro x 50 mm.</t>
  </si>
  <si>
    <t xml:space="preserve">0000257             </t>
  </si>
  <si>
    <t>Escobilla</t>
  </si>
  <si>
    <t>Escobilla de limpieza para probetas</t>
  </si>
  <si>
    <t>IB-1001149</t>
  </si>
  <si>
    <t xml:space="preserve">0000258             </t>
  </si>
  <si>
    <t xml:space="preserve">Cronómetro  </t>
  </si>
  <si>
    <t>Cronómetro de 1 "</t>
  </si>
  <si>
    <t>IB-HS3</t>
  </si>
  <si>
    <t xml:space="preserve">0000259             </t>
  </si>
  <si>
    <t>Bandeja 40x40 cm</t>
  </si>
  <si>
    <t xml:space="preserve"> </t>
  </si>
  <si>
    <t>IB40-374E</t>
  </si>
  <si>
    <t xml:space="preserve">0000260             </t>
  </si>
  <si>
    <t xml:space="preserve">0000261             </t>
  </si>
  <si>
    <t>Termómetro</t>
  </si>
  <si>
    <t>Termómetro de 0 a 50 ºC y 1º de precisión.</t>
  </si>
  <si>
    <t>IB-1092050</t>
  </si>
  <si>
    <t xml:space="preserve">0000262             </t>
  </si>
  <si>
    <t xml:space="preserve">0000263             </t>
  </si>
  <si>
    <t>Regla metálica</t>
  </si>
  <si>
    <t xml:space="preserve">0000264             </t>
  </si>
  <si>
    <t>Espátula mediana</t>
  </si>
  <si>
    <t>Espátula metálica flexible tamaño mediano</t>
  </si>
  <si>
    <t xml:space="preserve">0000265             </t>
  </si>
  <si>
    <t xml:space="preserve">0000267             </t>
  </si>
  <si>
    <t>Bureta de  50 ml</t>
  </si>
  <si>
    <t>IB-5003</t>
  </si>
  <si>
    <t xml:space="preserve">0000268             </t>
  </si>
  <si>
    <t>Bureta de 50 ml</t>
  </si>
  <si>
    <t xml:space="preserve">0000269             </t>
  </si>
  <si>
    <t>Papel  filtro medio</t>
  </si>
  <si>
    <t xml:space="preserve">ALBET 140 (papel filtro sin cenizas). 100 discos de 11 cm. de diámetro.         </t>
  </si>
  <si>
    <t>IBR-415</t>
  </si>
  <si>
    <t xml:space="preserve">0000270             </t>
  </si>
  <si>
    <t>Varilla de vidrio</t>
  </si>
  <si>
    <t>Varilla de vidrio de 300 mm de longitud  x 8 mm de  diámetro</t>
  </si>
  <si>
    <t>IB-300/8</t>
  </si>
  <si>
    <t xml:space="preserve">0000272             </t>
  </si>
  <si>
    <t>Vaso de precipitado de 250 cc</t>
  </si>
  <si>
    <t xml:space="preserve">0000273             </t>
  </si>
  <si>
    <t xml:space="preserve">0000274             </t>
  </si>
  <si>
    <t xml:space="preserve">Matraz erlenmeyer </t>
  </si>
  <si>
    <t>Matraz graduado de vidrio de 1 litro</t>
  </si>
  <si>
    <t xml:space="preserve">0000275             </t>
  </si>
  <si>
    <t xml:space="preserve">0000276             </t>
  </si>
  <si>
    <t>Tubo de ensayo 10 cc</t>
  </si>
  <si>
    <t>IB-3831</t>
  </si>
  <si>
    <t xml:space="preserve">0000277             </t>
  </si>
  <si>
    <t xml:space="preserve">0000279             </t>
  </si>
  <si>
    <t xml:space="preserve">0000280             </t>
  </si>
  <si>
    <t xml:space="preserve">0000281             </t>
  </si>
  <si>
    <t>Gradilla</t>
  </si>
  <si>
    <t>Gradilla para 12 tubos</t>
  </si>
  <si>
    <t>IB-1001212</t>
  </si>
  <si>
    <t xml:space="preserve">0000282             </t>
  </si>
  <si>
    <t>Gradilla de acero inoxidable 4 x 3</t>
  </si>
  <si>
    <t>ANORSUR</t>
  </si>
  <si>
    <t xml:space="preserve">0000283             </t>
  </si>
  <si>
    <t xml:space="preserve">0000284             </t>
  </si>
  <si>
    <t xml:space="preserve">0000285             </t>
  </si>
  <si>
    <t>Picnómetro</t>
  </si>
  <si>
    <t>Picnómetro para la determinación del peso específico de arena y árido fino.</t>
  </si>
  <si>
    <t>IB40-427E</t>
  </si>
  <si>
    <t xml:space="preserve">0000286             </t>
  </si>
  <si>
    <t>Picnómetro para la determinación de peso específico de arena y árido fino.</t>
  </si>
  <si>
    <t xml:space="preserve">0000288             </t>
  </si>
  <si>
    <t>Bandeja 40 x 40 cm</t>
  </si>
  <si>
    <t xml:space="preserve">0000289             </t>
  </si>
  <si>
    <t>Bandeja 40 x 20 cm</t>
  </si>
  <si>
    <t>IB40-375E</t>
  </si>
  <si>
    <t xml:space="preserve">0000290             </t>
  </si>
  <si>
    <t xml:space="preserve">0000291             </t>
  </si>
  <si>
    <t>Cesto  tela metálica</t>
  </si>
  <si>
    <t>Cesta de malla de alambre tupida diám. 200 mm, altura 200 mm, con gancho.</t>
  </si>
  <si>
    <t>IB40-420V</t>
  </si>
  <si>
    <t xml:space="preserve">0000292             </t>
  </si>
  <si>
    <t>Cesta de malla de alambre tupida diám. 200 mm, altura 200 mm, con gancho</t>
  </si>
  <si>
    <t xml:space="preserve">0000293             </t>
  </si>
  <si>
    <t>5.00 mm</t>
  </si>
  <si>
    <t>023896,17</t>
  </si>
  <si>
    <t>IB40-073E000  203 mm diám. X 50 mm.</t>
  </si>
  <si>
    <t xml:space="preserve">0000294             </t>
  </si>
  <si>
    <t>2.50 mm</t>
  </si>
  <si>
    <t>023896,18</t>
  </si>
  <si>
    <t>IB40-077E000 203 mm diám. X 50 mm .</t>
  </si>
  <si>
    <t xml:space="preserve">0000295             </t>
  </si>
  <si>
    <t>1.25 mm</t>
  </si>
  <si>
    <t>023896,19</t>
  </si>
  <si>
    <t>IB40-081E000 203 mm diám. X 50 mm.</t>
  </si>
  <si>
    <t xml:space="preserve">0000296             </t>
  </si>
  <si>
    <t>0.32 mm</t>
  </si>
  <si>
    <t>023896,20</t>
  </si>
  <si>
    <t>IB40-089E000 203 mm diám. X 50 mm.</t>
  </si>
  <si>
    <t xml:space="preserve">0000297             </t>
  </si>
  <si>
    <t>023896,12</t>
  </si>
  <si>
    <t>IB40-093E000 203 mm diám. X 50 mm</t>
  </si>
  <si>
    <t xml:space="preserve">0000298             </t>
  </si>
  <si>
    <t>Cucharón muestreo</t>
  </si>
  <si>
    <t>Equipo de toma de muestras de áridos.</t>
  </si>
  <si>
    <t>IB-CCL</t>
  </si>
  <si>
    <t xml:space="preserve">0000299             </t>
  </si>
  <si>
    <t>Cuarteador 3" paso</t>
  </si>
  <si>
    <t>Cuarteador en chapa, con 3 bandejas</t>
  </si>
  <si>
    <t>IB40-350E000</t>
  </si>
  <si>
    <t xml:space="preserve">0000300             </t>
  </si>
  <si>
    <t>Cuarteador 2" paso</t>
  </si>
  <si>
    <t>IB40-351E000</t>
  </si>
  <si>
    <t xml:space="preserve">0000301             </t>
  </si>
  <si>
    <t>Cuarteador 1 1/2"</t>
  </si>
  <si>
    <t>Cuarteador en chapa, con 3 bandejas y cogedor</t>
  </si>
  <si>
    <t>IB40-352E000</t>
  </si>
  <si>
    <t xml:space="preserve">0000302             </t>
  </si>
  <si>
    <t>Cuarteador 1" paso</t>
  </si>
  <si>
    <t>IB40-353E000</t>
  </si>
  <si>
    <t xml:space="preserve">0000303             </t>
  </si>
  <si>
    <t>Cuarteador 3/4" paso</t>
  </si>
  <si>
    <t>IB40-354E000</t>
  </si>
  <si>
    <t xml:space="preserve">0000304             </t>
  </si>
  <si>
    <t>Cuarteador 1/2" paso</t>
  </si>
  <si>
    <t>IB40-355E000</t>
  </si>
  <si>
    <t xml:space="preserve">0000305             </t>
  </si>
  <si>
    <t>Cuarteador 1/4"paso</t>
  </si>
  <si>
    <t>IB40-356E000</t>
  </si>
  <si>
    <t xml:space="preserve">0000306             </t>
  </si>
  <si>
    <t>Pipeta plástico 3 ml</t>
  </si>
  <si>
    <t>10  Uds:  5 uds. para uso en sala de ensayos químicos y 5 uds. para sala de Árid</t>
  </si>
  <si>
    <t>Ár/Cem. Y Quím.</t>
  </si>
  <si>
    <t xml:space="preserve">0000311             </t>
  </si>
  <si>
    <t>Balanza 0,0001g</t>
  </si>
  <si>
    <t>Balanza de precisión. Max= 220 g.  e= 0,0001 g</t>
  </si>
  <si>
    <t>16107195</t>
  </si>
  <si>
    <t>BOECO</t>
  </si>
  <si>
    <t>BBC31</t>
  </si>
  <si>
    <t xml:space="preserve">0000203             </t>
  </si>
  <si>
    <t xml:space="preserve">0000204             </t>
  </si>
  <si>
    <t xml:space="preserve">0000218             </t>
  </si>
  <si>
    <t>Llana para enrasado</t>
  </si>
  <si>
    <t xml:space="preserve">0000219             </t>
  </si>
  <si>
    <t xml:space="preserve">0000240             </t>
  </si>
  <si>
    <t>Placa de vidrio</t>
  </si>
  <si>
    <t>3 Placas de vidrio para moldes troncocónicos (nº equipo: 237, 238, 239)</t>
  </si>
  <si>
    <t xml:space="preserve">0000314             </t>
  </si>
  <si>
    <t>Calibre pie  de rey</t>
  </si>
  <si>
    <t>Calibre pie de rey  500 mm</t>
  </si>
  <si>
    <t xml:space="preserve">0000315             </t>
  </si>
  <si>
    <t>Goniómetro 300 mm</t>
  </si>
  <si>
    <t>Goniómetro universal con lupa (lect.s/paralaje) 300 mm</t>
  </si>
  <si>
    <t>056849</t>
  </si>
  <si>
    <t>STAINLESS</t>
  </si>
  <si>
    <t xml:space="preserve">0000316             </t>
  </si>
  <si>
    <t>Comparador de reloj</t>
  </si>
  <si>
    <t>MITUTOYO</t>
  </si>
  <si>
    <t>2046</t>
  </si>
  <si>
    <t xml:space="preserve">0000319             </t>
  </si>
  <si>
    <t xml:space="preserve">Cuchara de muestreo </t>
  </si>
  <si>
    <t>Cuchara de muestreo cementos</t>
  </si>
  <si>
    <t>Almacen</t>
  </si>
  <si>
    <t xml:space="preserve">0000320             </t>
  </si>
  <si>
    <t xml:space="preserve">Frasco lavador 1000 </t>
  </si>
  <si>
    <t>Frasco lavador 1000 ml de plástico</t>
  </si>
  <si>
    <t xml:space="preserve">0000321             </t>
  </si>
  <si>
    <t xml:space="preserve">0000322             </t>
  </si>
  <si>
    <t>Vaso de precipitado 500 ml de plástico</t>
  </si>
  <si>
    <t xml:space="preserve">0000323             </t>
  </si>
  <si>
    <t>125.00 mm</t>
  </si>
  <si>
    <t>25112.9</t>
  </si>
  <si>
    <t>CISA</t>
  </si>
  <si>
    <t>Cód. 1520261 300 mm diámetro x 80 mm alt</t>
  </si>
  <si>
    <t xml:space="preserve">0000324             </t>
  </si>
  <si>
    <t>63.00 mm</t>
  </si>
  <si>
    <t>25112.7</t>
  </si>
  <si>
    <t>Cód. 1518661 300 mm diámetro x 80 mm alt</t>
  </si>
  <si>
    <t xml:space="preserve">0000325             </t>
  </si>
  <si>
    <t>31.50 mm</t>
  </si>
  <si>
    <t>25112.8</t>
  </si>
  <si>
    <t>Cód. 1517061 300 mm diámetro x 80 mm alt</t>
  </si>
  <si>
    <t xml:space="preserve">0000326             </t>
  </si>
  <si>
    <t>16.00 mm</t>
  </si>
  <si>
    <t>25112.13</t>
  </si>
  <si>
    <t>Cód. 1015461 203 mm diámetro x 50 mm alt</t>
  </si>
  <si>
    <t xml:space="preserve">0000327             </t>
  </si>
  <si>
    <t>8.00 mm</t>
  </si>
  <si>
    <t>25112.12</t>
  </si>
  <si>
    <t>Cód. 1013861 203 mm diámetro x 50 mm.</t>
  </si>
  <si>
    <t xml:space="preserve">0000328             </t>
  </si>
  <si>
    <t>4.00 mm</t>
  </si>
  <si>
    <t>25112.6</t>
  </si>
  <si>
    <t>Cód. 1012261 203 mm diámetro x 50 mm alt</t>
  </si>
  <si>
    <t xml:space="preserve">0000329             </t>
  </si>
  <si>
    <t>0.25 mm</t>
  </si>
  <si>
    <t>25112.5</t>
  </si>
  <si>
    <t>Cód. 1005801 203 mm diámetro x 50 mm alt</t>
  </si>
  <si>
    <t xml:space="preserve">0000330             </t>
  </si>
  <si>
    <t>0.125 mm</t>
  </si>
  <si>
    <t>25112.4</t>
  </si>
  <si>
    <t>Cód. 1004201 203 mm diámetro x 50 mm alt</t>
  </si>
  <si>
    <t xml:space="preserve">0000331             </t>
  </si>
  <si>
    <t>0.063 mm</t>
  </si>
  <si>
    <t>25112.11</t>
  </si>
  <si>
    <t>Cód. 1002601 203 mm diámetro x 50 mm.</t>
  </si>
  <si>
    <t xml:space="preserve">0000333             </t>
  </si>
  <si>
    <t xml:space="preserve">Frasco lavador 500 </t>
  </si>
  <si>
    <t>Frasco lavador 500 ml de plástico</t>
  </si>
  <si>
    <t xml:space="preserve">0000334             </t>
  </si>
  <si>
    <t xml:space="preserve">0000335             </t>
  </si>
  <si>
    <t xml:space="preserve">0000336             </t>
  </si>
  <si>
    <t xml:space="preserve">0000337             </t>
  </si>
  <si>
    <t xml:space="preserve">0000338             </t>
  </si>
  <si>
    <t xml:space="preserve">0000339             </t>
  </si>
  <si>
    <t xml:space="preserve">0000340             </t>
  </si>
  <si>
    <t xml:space="preserve">0000341             </t>
  </si>
  <si>
    <t xml:space="preserve">0000342             </t>
  </si>
  <si>
    <t xml:space="preserve">0000343             </t>
  </si>
  <si>
    <t xml:space="preserve">0000344             </t>
  </si>
  <si>
    <t>Soporte embudos</t>
  </si>
  <si>
    <t>AX Ref: 63206010</t>
  </si>
  <si>
    <t xml:space="preserve">0000348             </t>
  </si>
  <si>
    <t>Embudo rama larga 70 mm</t>
  </si>
  <si>
    <t>RS</t>
  </si>
  <si>
    <t xml:space="preserve">0000350             </t>
  </si>
  <si>
    <t>Pinzas</t>
  </si>
  <si>
    <t>Pinza para crisoles 40 mm</t>
  </si>
  <si>
    <t>SE Ref: 1001330</t>
  </si>
  <si>
    <t xml:space="preserve">0000351             </t>
  </si>
  <si>
    <t>Escurridor</t>
  </si>
  <si>
    <t xml:space="preserve">0000352             </t>
  </si>
  <si>
    <t>Duquesa 1000 ml</t>
  </si>
  <si>
    <t>Bote de plástico con tapa y obturador, capacidad 1000 ml</t>
  </si>
  <si>
    <t xml:space="preserve">0000353             </t>
  </si>
  <si>
    <t xml:space="preserve">0000354             </t>
  </si>
  <si>
    <t xml:space="preserve">0000355             </t>
  </si>
  <si>
    <t>Frasco de plástico</t>
  </si>
  <si>
    <t xml:space="preserve">0000356             </t>
  </si>
  <si>
    <t xml:space="preserve">0000357             </t>
  </si>
  <si>
    <t>Cucharilla</t>
  </si>
  <si>
    <t>Cucharilla de acero inoxidable</t>
  </si>
  <si>
    <t xml:space="preserve">0000358             </t>
  </si>
  <si>
    <t xml:space="preserve">0000359             </t>
  </si>
  <si>
    <t>Cubeta 30 x 30</t>
  </si>
  <si>
    <t>Cubeta de plástico</t>
  </si>
  <si>
    <t xml:space="preserve">0000360             </t>
  </si>
  <si>
    <t>Placa de diámetro 14</t>
  </si>
  <si>
    <t>Placa de vidrio, diámetro 14 mm. para pesar el cemento.</t>
  </si>
  <si>
    <t xml:space="preserve">0000361             </t>
  </si>
  <si>
    <t xml:space="preserve">0000363             </t>
  </si>
  <si>
    <t>Placa de diámetro 15</t>
  </si>
  <si>
    <t>Placa de vidrio, diámetro 15 mm. para pesar el cemento.</t>
  </si>
  <si>
    <t xml:space="preserve">0000365             </t>
  </si>
  <si>
    <t>Soporte bureta</t>
  </si>
  <si>
    <t>Soporte compuesto por: pinza p/bureta y tubos c/ nuez</t>
  </si>
  <si>
    <t>SE Ref: 6000117</t>
  </si>
  <si>
    <t xml:space="preserve">0000366             </t>
  </si>
  <si>
    <t>0.500 mm</t>
  </si>
  <si>
    <t>25112.3</t>
  </si>
  <si>
    <t>Cód. 1007401 203 mm diámetro x 50 mm alt</t>
  </si>
  <si>
    <t xml:space="preserve">0000367             </t>
  </si>
  <si>
    <t>25112.2</t>
  </si>
  <si>
    <t>Cód. 1009001 203 mm diámetro x 50 mm alt</t>
  </si>
  <si>
    <t xml:space="preserve">0000368             </t>
  </si>
  <si>
    <t>25112.1</t>
  </si>
  <si>
    <t>Cód. 1010601 203 mm diámetro x 50 mm alt</t>
  </si>
  <si>
    <t xml:space="preserve">0000369             </t>
  </si>
  <si>
    <t>Fondo tamiz 300x80</t>
  </si>
  <si>
    <t>Fondo tamiz inox. de 300 mm diámetro x 80 mm altura.</t>
  </si>
  <si>
    <t>Cód. 1500001</t>
  </si>
  <si>
    <t xml:space="preserve">0000370             </t>
  </si>
  <si>
    <t>Fondo tamiz 203 mm</t>
  </si>
  <si>
    <t>Fondo tamiz inox. 203 mm de diámetro</t>
  </si>
  <si>
    <t>Cód. 1000001</t>
  </si>
  <si>
    <t xml:space="preserve">0000371             </t>
  </si>
  <si>
    <t>Embudo plástico 16mm</t>
  </si>
  <si>
    <t xml:space="preserve">0000372             </t>
  </si>
  <si>
    <t>Embudo plástico 30cm</t>
  </si>
  <si>
    <t>COYSER</t>
  </si>
  <si>
    <t>HORMIGONES</t>
  </si>
  <si>
    <t xml:space="preserve">0000373             </t>
  </si>
  <si>
    <t>Plato hondo PVC</t>
  </si>
  <si>
    <t>Recipiente para pesar el cemento</t>
  </si>
  <si>
    <t>Áridos</t>
  </si>
  <si>
    <t xml:space="preserve">0000375             </t>
  </si>
  <si>
    <t>Crisol 15 ml</t>
  </si>
  <si>
    <t>Crisol de porcelanacon tapa de 15 ml (forma alta) (Hasta 1200 ºC)</t>
  </si>
  <si>
    <t xml:space="preserve">0000376             </t>
  </si>
  <si>
    <t>Pesa sustancia 100 m</t>
  </si>
  <si>
    <t>Pesa sustancias con tapa de 100 ml.</t>
  </si>
  <si>
    <t xml:space="preserve">0000377             </t>
  </si>
  <si>
    <t>Pimpun</t>
  </si>
  <si>
    <t>Pimpun para bureta de 10 ml.</t>
  </si>
  <si>
    <t xml:space="preserve">0000378             </t>
  </si>
  <si>
    <t>Embudo  plástico 4cm</t>
  </si>
  <si>
    <t xml:space="preserve">0000379             </t>
  </si>
  <si>
    <t>Duquesa 5 l</t>
  </si>
  <si>
    <t xml:space="preserve">0000380             </t>
  </si>
  <si>
    <t>Papel de filtro fino</t>
  </si>
  <si>
    <t xml:space="preserve">ALBET 145 (papel filtro sin cenizas). 100 discos de 11 cm. de diámetro.         </t>
  </si>
  <si>
    <t xml:space="preserve">0000318             </t>
  </si>
  <si>
    <t xml:space="preserve">Tubo tomamuestras </t>
  </si>
  <si>
    <t>Tubo toma-muestras cementos.De 1,5 m de longitud según EN 196-7</t>
  </si>
  <si>
    <t xml:space="preserve">0000400             </t>
  </si>
  <si>
    <t>10.00 mm</t>
  </si>
  <si>
    <t>35834/1</t>
  </si>
  <si>
    <t>FILTRA</t>
  </si>
  <si>
    <t>203 mm diámetro x 50 mm altura.</t>
  </si>
  <si>
    <t xml:space="preserve">0000401             </t>
  </si>
  <si>
    <t>35834/2</t>
  </si>
  <si>
    <t>300 mm diámetro x 80 mm altura.</t>
  </si>
  <si>
    <t xml:space="preserve">0000402             </t>
  </si>
  <si>
    <t>Picnómetro 1000 ml</t>
  </si>
  <si>
    <t>Picnómetro con tapón</t>
  </si>
  <si>
    <t xml:space="preserve">0000403             </t>
  </si>
  <si>
    <t>Bandeja de 45 x 32 c</t>
  </si>
  <si>
    <t>Bandeja de acero inoxidable</t>
  </si>
  <si>
    <t xml:space="preserve">0000404             </t>
  </si>
  <si>
    <t xml:space="preserve">0000405             </t>
  </si>
  <si>
    <t>Pipeta aforada 5 ml</t>
  </si>
  <si>
    <t xml:space="preserve">0000406             </t>
  </si>
  <si>
    <t>Pipeta graduada 5 ml</t>
  </si>
  <si>
    <t>Precisión 0,01 ml</t>
  </si>
  <si>
    <t xml:space="preserve">0000407             </t>
  </si>
  <si>
    <t>Bureta graduada 10 m</t>
  </si>
  <si>
    <t>Bureta graduada 10 ml. Precisión 0,1 ml</t>
  </si>
  <si>
    <t xml:space="preserve">0000408             </t>
  </si>
  <si>
    <t>Pinzas pequeñas</t>
  </si>
  <si>
    <t xml:space="preserve">0000409             </t>
  </si>
  <si>
    <t>Pipeta graduada 10ml</t>
  </si>
  <si>
    <t xml:space="preserve">0000410             </t>
  </si>
  <si>
    <t xml:space="preserve">Probeta de plástico </t>
  </si>
  <si>
    <t xml:space="preserve">0000411             </t>
  </si>
  <si>
    <t xml:space="preserve">0000412             </t>
  </si>
  <si>
    <t xml:space="preserve">Vaso precipitado de </t>
  </si>
  <si>
    <t xml:space="preserve">Vaso precipitado de plástico 1000 ml </t>
  </si>
  <si>
    <t xml:space="preserve">0000413             </t>
  </si>
  <si>
    <t>Vaso precipitado de plástico 1000 ml</t>
  </si>
  <si>
    <t xml:space="preserve">0000414             </t>
  </si>
  <si>
    <t>Transportador de áng</t>
  </si>
  <si>
    <t>Transportador de ángulos cromo mate.  Di.130x160</t>
  </si>
  <si>
    <t>ACHA</t>
  </si>
  <si>
    <t>Cód. 17-116</t>
  </si>
  <si>
    <t xml:space="preserve">0000415             </t>
  </si>
  <si>
    <t>Bomba de aire de pie</t>
  </si>
  <si>
    <t>Bimba para el llenado de la rueda de la carretilla de mano.</t>
  </si>
  <si>
    <t>MANNESMANN</t>
  </si>
  <si>
    <t>Art Nr. 001-T</t>
  </si>
  <si>
    <t>ALMACEN</t>
  </si>
  <si>
    <t xml:space="preserve">0000417             </t>
  </si>
  <si>
    <t>Mascarilla</t>
  </si>
  <si>
    <t>Mascarilla  Mask II caucho, dos portafiltros. Filtros contra gases y vapores org</t>
  </si>
  <si>
    <t>MEDOP</t>
  </si>
  <si>
    <t>Mask II</t>
  </si>
  <si>
    <t xml:space="preserve">0000418             </t>
  </si>
  <si>
    <t>MASK II</t>
  </si>
  <si>
    <t xml:space="preserve">0000419             </t>
  </si>
  <si>
    <t xml:space="preserve">0000421             </t>
  </si>
  <si>
    <t>026497.1</t>
  </si>
  <si>
    <t>Cód. 1517661 300 mm diámetro x 80 mm.</t>
  </si>
  <si>
    <t xml:space="preserve">0000422             </t>
  </si>
  <si>
    <t>12.50 mm</t>
  </si>
  <si>
    <t>026497.2</t>
  </si>
  <si>
    <t>Cód. 1514861 300 mm diámetro x 80 mm.</t>
  </si>
  <si>
    <t xml:space="preserve">0000423             </t>
  </si>
  <si>
    <t xml:space="preserve">25.00 mm </t>
  </si>
  <si>
    <t>026497.3</t>
  </si>
  <si>
    <t>Cód. 1516461 300 mm diámetro x 80 mm.</t>
  </si>
  <si>
    <t xml:space="preserve">0000424             </t>
  </si>
  <si>
    <t>026497.4</t>
  </si>
  <si>
    <t>Cód. 1518061 300 mm diámetro x 80 mm.</t>
  </si>
  <si>
    <t xml:space="preserve">0000425             </t>
  </si>
  <si>
    <t>0.100 mm</t>
  </si>
  <si>
    <t>026497.5</t>
  </si>
  <si>
    <t>Cód. 1003601 203 mm diám. X 50 mm.</t>
  </si>
  <si>
    <t xml:space="preserve">0000426             </t>
  </si>
  <si>
    <t>0.315 mm</t>
  </si>
  <si>
    <t>026497.6</t>
  </si>
  <si>
    <t>Cód. 1006401 203 mm diám. X 50 mm.</t>
  </si>
  <si>
    <t xml:space="preserve">0000427             </t>
  </si>
  <si>
    <t>0.050 mm</t>
  </si>
  <si>
    <t>026497.7</t>
  </si>
  <si>
    <t>Cód. 1002001 203 mm diám. X 50 mm.</t>
  </si>
  <si>
    <t xml:space="preserve">0000428             </t>
  </si>
  <si>
    <t>0.100  mm</t>
  </si>
  <si>
    <t>026497.8</t>
  </si>
  <si>
    <t xml:space="preserve">0000429             </t>
  </si>
  <si>
    <t>0.200 mm</t>
  </si>
  <si>
    <t>026497.9</t>
  </si>
  <si>
    <t>Cód. 1005201 203 mm diám. X 50 mm.</t>
  </si>
  <si>
    <t xml:space="preserve">0000430             </t>
  </si>
  <si>
    <t>026497.10</t>
  </si>
  <si>
    <t xml:space="preserve">0000431             </t>
  </si>
  <si>
    <t>14.00 mm</t>
  </si>
  <si>
    <t>026497.11</t>
  </si>
  <si>
    <t>Cód. 1515261 300 mm diámetro x 80 mm.</t>
  </si>
  <si>
    <t xml:space="preserve">0000432             </t>
  </si>
  <si>
    <t>026497.12</t>
  </si>
  <si>
    <t>Cód. 1519261 300 mm diámetro x 80 mm.</t>
  </si>
  <si>
    <t xml:space="preserve">0000433             </t>
  </si>
  <si>
    <t>6.30 mm</t>
  </si>
  <si>
    <t>026497.13</t>
  </si>
  <si>
    <t>Cód. 1513261</t>
  </si>
  <si>
    <t xml:space="preserve">0000434             </t>
  </si>
  <si>
    <t>Tamiz de barras</t>
  </si>
  <si>
    <t>Tamiz de barras 2,50 mm</t>
  </si>
  <si>
    <t>026497.14</t>
  </si>
  <si>
    <t>Cód. 800250</t>
  </si>
  <si>
    <t xml:space="preserve">0000435             </t>
  </si>
  <si>
    <t>Tamiz de barras 3,15 mm</t>
  </si>
  <si>
    <t>026497.15</t>
  </si>
  <si>
    <t>Cód. 800315</t>
  </si>
  <si>
    <t xml:space="preserve">0000436             </t>
  </si>
  <si>
    <t>Tamiz de barras 4 mm</t>
  </si>
  <si>
    <t>026497.16</t>
  </si>
  <si>
    <t>Cód. 800400</t>
  </si>
  <si>
    <t xml:space="preserve">0000437             </t>
  </si>
  <si>
    <t>Tamiz de barras 5 mm</t>
  </si>
  <si>
    <t>026497.17</t>
  </si>
  <si>
    <t>Cód. 500500</t>
  </si>
  <si>
    <t xml:space="preserve">0000438             </t>
  </si>
  <si>
    <t>Tamiz de barras 6,30 mm</t>
  </si>
  <si>
    <t>026497.18</t>
  </si>
  <si>
    <t>Cód. 800630</t>
  </si>
  <si>
    <t xml:space="preserve">0000439             </t>
  </si>
  <si>
    <t>Tamiz de barras 8 mm</t>
  </si>
  <si>
    <t>026497.19</t>
  </si>
  <si>
    <t>Cód. 800800</t>
  </si>
  <si>
    <t xml:space="preserve">0000440             </t>
  </si>
  <si>
    <t xml:space="preserve">Tamiz de barras </t>
  </si>
  <si>
    <t>Tamiz de barras 10 mm</t>
  </si>
  <si>
    <t>026497.20</t>
  </si>
  <si>
    <t>Cód. 801000</t>
  </si>
  <si>
    <t xml:space="preserve">0000441             </t>
  </si>
  <si>
    <t>Tamiz de barras 12,5 mm</t>
  </si>
  <si>
    <t>026497.21</t>
  </si>
  <si>
    <t>Cód. 801250</t>
  </si>
  <si>
    <t xml:space="preserve">0000442             </t>
  </si>
  <si>
    <t>Tamiz de barras 16 mm</t>
  </si>
  <si>
    <t>026497.22</t>
  </si>
  <si>
    <t>Cód. 801600</t>
  </si>
  <si>
    <t xml:space="preserve">0000443             </t>
  </si>
  <si>
    <t>Tamiz de barras 20 mm</t>
  </si>
  <si>
    <t>026497.23</t>
  </si>
  <si>
    <t>Cód. 802000</t>
  </si>
  <si>
    <t xml:space="preserve">0000444             </t>
  </si>
  <si>
    <t>Tamiz de barras 25 mm</t>
  </si>
  <si>
    <t>026497.24</t>
  </si>
  <si>
    <t>Cód. 802500</t>
  </si>
  <si>
    <t xml:space="preserve">0000445             </t>
  </si>
  <si>
    <t>Tamiz de barras 31,5 mm</t>
  </si>
  <si>
    <t>026497.25</t>
  </si>
  <si>
    <t>Cód. 803150</t>
  </si>
  <si>
    <t xml:space="preserve">0000446             </t>
  </si>
  <si>
    <t>Tamiz de barras 40 mm</t>
  </si>
  <si>
    <t>026497.26</t>
  </si>
  <si>
    <t>Cód. 804000</t>
  </si>
  <si>
    <t xml:space="preserve">0000447             </t>
  </si>
  <si>
    <t>Cortavarilla 630 mm</t>
  </si>
  <si>
    <t>Longitud 630 mm</t>
  </si>
  <si>
    <t>ACESA</t>
  </si>
  <si>
    <t>8972.10000</t>
  </si>
  <si>
    <t xml:space="preserve">0000448             </t>
  </si>
  <si>
    <t>Plato supletorio par</t>
  </si>
  <si>
    <t>Plato Supletorio de 50 mm de espesor y 290 mm de diámetro para realizar ensayo b</t>
  </si>
  <si>
    <t>Ref. IB32-015A010</t>
  </si>
  <si>
    <t xml:space="preserve">0000500             </t>
  </si>
  <si>
    <t>Probeta de 1000 ml</t>
  </si>
  <si>
    <t xml:space="preserve">0000501             </t>
  </si>
  <si>
    <t xml:space="preserve">Pipeta de 25ml </t>
  </si>
  <si>
    <t>Pipeta de 25ml de 1 aforo, clase A</t>
  </si>
  <si>
    <t>Ref.073-001682</t>
  </si>
  <si>
    <t>SCHARLAB</t>
  </si>
  <si>
    <t xml:space="preserve">0000502             </t>
  </si>
  <si>
    <t xml:space="preserve">Pipeta de 50 ml  </t>
  </si>
  <si>
    <t>Pipeta de 50 ml de 1 aforo, clase A</t>
  </si>
  <si>
    <t>Ref.073-001683</t>
  </si>
  <si>
    <t xml:space="preserve">0000503             </t>
  </si>
  <si>
    <t>Matraz aforado 50ml</t>
  </si>
  <si>
    <t>Matraz aforado de 50ml, clase A,  con tapón de politeno</t>
  </si>
  <si>
    <t>Ref.073-001632</t>
  </si>
  <si>
    <t xml:space="preserve">0000504             </t>
  </si>
  <si>
    <t>Ref. 073-001632</t>
  </si>
  <si>
    <t xml:space="preserve">0000505             </t>
  </si>
  <si>
    <t>Matraz aforado 100ml</t>
  </si>
  <si>
    <t>Matraz aforado de 100ml, clase A,  con tapón de politeno</t>
  </si>
  <si>
    <t>Ref.073-001633</t>
  </si>
  <si>
    <t xml:space="preserve">0000506             </t>
  </si>
  <si>
    <t>Ref. 073-001633</t>
  </si>
  <si>
    <t xml:space="preserve">0000507             </t>
  </si>
  <si>
    <t>Matraz aforado 200ml</t>
  </si>
  <si>
    <t>Matraz aforado de 200ml, clase A,  con tapón de politeno</t>
  </si>
  <si>
    <t>Ref. 073-001634</t>
  </si>
  <si>
    <t xml:space="preserve">0000508             </t>
  </si>
  <si>
    <t>Ref.073-001634</t>
  </si>
  <si>
    <t xml:space="preserve">0000509             </t>
  </si>
  <si>
    <t xml:space="preserve">0000510             </t>
  </si>
  <si>
    <t xml:space="preserve">0000511             </t>
  </si>
  <si>
    <t xml:space="preserve">0000512             </t>
  </si>
  <si>
    <t xml:space="preserve">0000513             </t>
  </si>
  <si>
    <t>SCHRALB</t>
  </si>
  <si>
    <t xml:space="preserve">0000514             </t>
  </si>
  <si>
    <t xml:space="preserve">0000515             </t>
  </si>
  <si>
    <t>Ref: 073-001634</t>
  </si>
  <si>
    <t xml:space="preserve">0000516             </t>
  </si>
  <si>
    <t xml:space="preserve">0000517             </t>
  </si>
  <si>
    <t>Matraz aforado 500ml</t>
  </si>
  <si>
    <t>Matraz aforado de 500ml, clase A,  con tapón de politeno</t>
  </si>
  <si>
    <t>Ref. 073-001636</t>
  </si>
  <si>
    <t xml:space="preserve">0000518             </t>
  </si>
  <si>
    <t>SCHARLAU</t>
  </si>
  <si>
    <t xml:space="preserve">0000519             </t>
  </si>
  <si>
    <t>Frasco boca estrecha</t>
  </si>
  <si>
    <t>Ref: 038-076250</t>
  </si>
  <si>
    <t xml:space="preserve">0000520             </t>
  </si>
  <si>
    <t>Ref. 038-076250</t>
  </si>
  <si>
    <t xml:space="preserve">0000521             </t>
  </si>
  <si>
    <t>Frasco cuentagotas d</t>
  </si>
  <si>
    <t>Ref: 038-068250</t>
  </si>
  <si>
    <t xml:space="preserve">0000522             </t>
  </si>
  <si>
    <t xml:space="preserve">Matraz erlenmeyer  </t>
  </si>
  <si>
    <t>Matraz erlenmeyer de 250ml con tapón</t>
  </si>
  <si>
    <t>Ref. 073-000153</t>
  </si>
  <si>
    <t xml:space="preserve">0000523             </t>
  </si>
  <si>
    <t xml:space="preserve">0000524             </t>
  </si>
  <si>
    <t xml:space="preserve">Tela metálica  </t>
  </si>
  <si>
    <t>Con fibra metálica selecta</t>
  </si>
  <si>
    <t>Ref. 191087102</t>
  </si>
  <si>
    <t xml:space="preserve">0000525             </t>
  </si>
  <si>
    <t xml:space="preserve">0000457             </t>
  </si>
  <si>
    <t>Anillo de estabilida</t>
  </si>
  <si>
    <t>Anillo de estabilidad</t>
  </si>
  <si>
    <t>Ref.Z420107</t>
  </si>
  <si>
    <t>SIGMA-ALDRICH</t>
  </si>
  <si>
    <t xml:space="preserve">0000494             </t>
  </si>
  <si>
    <t>Y tolva para llenado de Cono de Abrams</t>
  </si>
  <si>
    <t xml:space="preserve">0000496             </t>
  </si>
  <si>
    <t>Recipiente de reacc</t>
  </si>
  <si>
    <t>Recipiente de reacción de álcalis</t>
  </si>
  <si>
    <t>Ref.IE-1052</t>
  </si>
  <si>
    <t xml:space="preserve">0000497             </t>
  </si>
  <si>
    <t xml:space="preserve">0000498             </t>
  </si>
  <si>
    <t>Ref. IE-1052</t>
  </si>
  <si>
    <t xml:space="preserve">0000499             </t>
  </si>
  <si>
    <t>Mechero de gas</t>
  </si>
  <si>
    <t>Y soporte tripode aro plano 80 selecta. (Scharlab)</t>
  </si>
  <si>
    <t xml:space="preserve">0000526             </t>
  </si>
  <si>
    <t xml:space="preserve">Juego Guko </t>
  </si>
  <si>
    <t>Juego Guko (juntas de goma cónicas)</t>
  </si>
  <si>
    <t>Ref. 222920200</t>
  </si>
  <si>
    <t xml:space="preserve">0000527             </t>
  </si>
  <si>
    <t xml:space="preserve">Frasco lavaojos  </t>
  </si>
  <si>
    <t>Frasco lavaojos de agua destilada</t>
  </si>
  <si>
    <t>Ref. 004-015431</t>
  </si>
  <si>
    <t xml:space="preserve">0000528             </t>
  </si>
  <si>
    <t xml:space="preserve">Guante de látex </t>
  </si>
  <si>
    <t>CONFORM</t>
  </si>
  <si>
    <t>Ref. 402-06914S</t>
  </si>
  <si>
    <t xml:space="preserve">0000535             </t>
  </si>
  <si>
    <t>Vaso forma baja boro</t>
  </si>
  <si>
    <t>Vaso forma baja borosilicato ILMABOR, de 250ml</t>
  </si>
  <si>
    <t>Ref. 1033510108</t>
  </si>
  <si>
    <t xml:space="preserve">0000536             </t>
  </si>
  <si>
    <t xml:space="preserve">0000537             </t>
  </si>
  <si>
    <t xml:space="preserve">0000538             </t>
  </si>
  <si>
    <t xml:space="preserve">0000539             </t>
  </si>
  <si>
    <t xml:space="preserve">0000540             </t>
  </si>
  <si>
    <t xml:space="preserve">0000541             </t>
  </si>
  <si>
    <t xml:space="preserve">0000542             </t>
  </si>
  <si>
    <t xml:space="preserve">0000543             </t>
  </si>
  <si>
    <t xml:space="preserve">0000544             </t>
  </si>
  <si>
    <t xml:space="preserve">0000545             </t>
  </si>
  <si>
    <t>Aspirador de pipetas Deltalb hasta 25ml</t>
  </si>
  <si>
    <t>Ref. 027-OW-120</t>
  </si>
  <si>
    <t xml:space="preserve">0000546             </t>
  </si>
  <si>
    <t xml:space="preserve">0000547             </t>
  </si>
  <si>
    <t xml:space="preserve">0000548             </t>
  </si>
  <si>
    <t>Embudo de Sólidos</t>
  </si>
  <si>
    <t xml:space="preserve">0000550             </t>
  </si>
  <si>
    <t xml:space="preserve">Crisol ALSINT de 25 </t>
  </si>
  <si>
    <t>Crisol ALSINT, capacidad 25 ml; altura 37 mm y diámetro 47 mm.</t>
  </si>
  <si>
    <t>031-00000B</t>
  </si>
  <si>
    <t xml:space="preserve">0000551             </t>
  </si>
  <si>
    <t xml:space="preserve">0000552             </t>
  </si>
  <si>
    <t>Plantilla coeficient</t>
  </si>
  <si>
    <t>Plantilla para coeficiente de forma.</t>
  </si>
  <si>
    <t xml:space="preserve">0000553             </t>
  </si>
  <si>
    <t>Calibre pie de rey analógico 150 mm. Precisión 0,05 mm.   IP-4136.</t>
  </si>
  <si>
    <t>41227082</t>
  </si>
  <si>
    <t>Serie NO. 530</t>
  </si>
  <si>
    <t xml:space="preserve">0000560             </t>
  </si>
  <si>
    <t>Probeta 450 ml</t>
  </si>
  <si>
    <t>Probeta transparente de vidrio con tapón de 450 ml de capacidad.</t>
  </si>
  <si>
    <t xml:space="preserve">0000561             </t>
  </si>
  <si>
    <t xml:space="preserve">0000562             </t>
  </si>
  <si>
    <t>Frasco de 500 ml con</t>
  </si>
  <si>
    <t>Ref.038-076500</t>
  </si>
  <si>
    <t xml:space="preserve">0000563             </t>
  </si>
  <si>
    <t>Ref. 038-076500</t>
  </si>
  <si>
    <t xml:space="preserve">0000564             </t>
  </si>
  <si>
    <t>Duquesa 2000 ml</t>
  </si>
  <si>
    <t xml:space="preserve">0000565             </t>
  </si>
  <si>
    <t xml:space="preserve">0000566             </t>
  </si>
  <si>
    <t xml:space="preserve">0000567             </t>
  </si>
  <si>
    <t xml:space="preserve">0000568             </t>
  </si>
  <si>
    <t>0.800 mm</t>
  </si>
  <si>
    <t>38640/1</t>
  </si>
  <si>
    <t xml:space="preserve">0000569             </t>
  </si>
  <si>
    <t>Pipeta graduada 1 ml</t>
  </si>
  <si>
    <t>Ref. 073-001714</t>
  </si>
  <si>
    <t xml:space="preserve">0000570             </t>
  </si>
  <si>
    <t>Espátula plana acana</t>
  </si>
  <si>
    <t>Ref. 0191000855</t>
  </si>
  <si>
    <t xml:space="preserve">0000571             </t>
  </si>
  <si>
    <t>Frascos de 60 ml</t>
  </si>
  <si>
    <t>Ref.038-076060</t>
  </si>
  <si>
    <t xml:space="preserve">0000572             </t>
  </si>
  <si>
    <t xml:space="preserve">Botes de 125 ml </t>
  </si>
  <si>
    <t>Botes de 125 ml con tapón de rosca</t>
  </si>
  <si>
    <t>Ref. 038-008125</t>
  </si>
  <si>
    <t xml:space="preserve">0000573             </t>
  </si>
  <si>
    <t>Bote de 125 ml con t</t>
  </si>
  <si>
    <t xml:space="preserve">0000574             </t>
  </si>
  <si>
    <t>Ref. 0033799008</t>
  </si>
  <si>
    <t xml:space="preserve">0000575             </t>
  </si>
  <si>
    <t>Ref.0033799008</t>
  </si>
  <si>
    <t xml:space="preserve">0000576             </t>
  </si>
  <si>
    <t>Ref. 003799008</t>
  </si>
  <si>
    <t xml:space="preserve">0000578             </t>
  </si>
  <si>
    <t>Crisol platino 25 c.</t>
  </si>
  <si>
    <t>Aleación: PtFINO / Hechura: FH-25 / Cantidad: 22,40 M-41746</t>
  </si>
  <si>
    <t>PROETI</t>
  </si>
  <si>
    <t>CO225</t>
  </si>
  <si>
    <t xml:space="preserve">0000579             </t>
  </si>
  <si>
    <t xml:space="preserve">0000580             </t>
  </si>
  <si>
    <t>Frasco de 250 ml</t>
  </si>
  <si>
    <t xml:space="preserve">0000581             </t>
  </si>
  <si>
    <t xml:space="preserve">0000582             </t>
  </si>
  <si>
    <t xml:space="preserve">Embudo de análisis </t>
  </si>
  <si>
    <t>Embudo de análisis de 100 mm de diámetro</t>
  </si>
  <si>
    <t>Ref. 425-000152</t>
  </si>
  <si>
    <t xml:space="preserve">0000583             </t>
  </si>
  <si>
    <t>Aro con espiga abier</t>
  </si>
  <si>
    <t>Ref. 0191002010</t>
  </si>
  <si>
    <t xml:space="preserve">0000584             </t>
  </si>
  <si>
    <t>Bote de 30 ml</t>
  </si>
  <si>
    <t>Ref. 038-008030</t>
  </si>
  <si>
    <t xml:space="preserve">0000585             </t>
  </si>
  <si>
    <t xml:space="preserve">Embudo cónico </t>
  </si>
  <si>
    <t>Embudo cónico de decantación de 1000 ml</t>
  </si>
  <si>
    <t>Ref. 073-000299</t>
  </si>
  <si>
    <t xml:space="preserve">0000586             </t>
  </si>
  <si>
    <t>Ref. 038-068125</t>
  </si>
  <si>
    <t xml:space="preserve">0000587             </t>
  </si>
  <si>
    <t xml:space="preserve">0000591             </t>
  </si>
  <si>
    <t xml:space="preserve">Molde Cilíndrico </t>
  </si>
  <si>
    <t>100 Uds.  150 mm diámetro x 300 mm altura.</t>
  </si>
  <si>
    <t>CONTROLS</t>
  </si>
  <si>
    <t>Ref. 55-C0118/1</t>
  </si>
  <si>
    <t xml:space="preserve">0000592             </t>
  </si>
  <si>
    <t>Util para ensayo de nudos armadura básica según UNE 36739 EX</t>
  </si>
  <si>
    <t>Talleres Quintano</t>
  </si>
  <si>
    <t xml:space="preserve">0000600             </t>
  </si>
  <si>
    <t>Cortavarilla CA2</t>
  </si>
  <si>
    <t>CA2</t>
  </si>
  <si>
    <t xml:space="preserve">0000601             </t>
  </si>
  <si>
    <t>Pipeta 1aforo 10 ml</t>
  </si>
  <si>
    <t>Pipeta un aforo 10 ml. Roja clase A</t>
  </si>
  <si>
    <t>Ref. 073-001679</t>
  </si>
  <si>
    <t xml:space="preserve">0000602             </t>
  </si>
  <si>
    <t>Regla graduada plana</t>
  </si>
  <si>
    <t>Regla plana graduada</t>
  </si>
  <si>
    <t>HOLEX</t>
  </si>
  <si>
    <t>461820000150</t>
  </si>
  <si>
    <t xml:space="preserve">0000603             </t>
  </si>
  <si>
    <t>Regla plana acero in</t>
  </si>
  <si>
    <t>Regla plana de acero inoxidable</t>
  </si>
  <si>
    <t>461800000100</t>
  </si>
  <si>
    <t xml:space="preserve">0000604             </t>
  </si>
  <si>
    <t>Galga espesores</t>
  </si>
  <si>
    <t xml:space="preserve">Galga de espesores de latón </t>
  </si>
  <si>
    <t>478210000020</t>
  </si>
  <si>
    <t>Albañileria</t>
  </si>
  <si>
    <t xml:space="preserve">0000605             </t>
  </si>
  <si>
    <t>Regla plana de preci</t>
  </si>
  <si>
    <t>Regla plana de clase 1 y longitud 1000mm</t>
  </si>
  <si>
    <t>46400001000</t>
  </si>
  <si>
    <t>Albañilería</t>
  </si>
  <si>
    <t xml:space="preserve">0000607             </t>
  </si>
  <si>
    <t>Calibre pie de rey analógico de gran capacidad 800mm</t>
  </si>
  <si>
    <t>D1804128</t>
  </si>
  <si>
    <t>417600000800</t>
  </si>
  <si>
    <t xml:space="preserve">0000609             </t>
  </si>
  <si>
    <t>Plucómetro</t>
  </si>
  <si>
    <t>Plucómetro de dimensiones 700x700</t>
  </si>
  <si>
    <t>T0510021</t>
  </si>
  <si>
    <t>HZ3/700</t>
  </si>
  <si>
    <t>APC-b (Baldosas cerámicas), APH-b (Baldosas cemento), APH-b (Baldosas hormigón), APH-b (Baldosas terrazo)</t>
  </si>
  <si>
    <t xml:space="preserve">Medición de las características geométricas de baldosas cerámicas y de hormigón, en concreto Rectitud de lados, ortogonalidad y curvatura </t>
  </si>
  <si>
    <t xml:space="preserve">0000612             </t>
  </si>
  <si>
    <t>Cámara de vacio</t>
  </si>
  <si>
    <t xml:space="preserve">Deprimometro </t>
  </si>
  <si>
    <t>T0510019</t>
  </si>
  <si>
    <t>DP/450</t>
  </si>
  <si>
    <t>APC-b (Baldosas cerámicas), ACC-b (Tejas-tableros arcilla), ACH-b (Tejas Hormigón)</t>
  </si>
  <si>
    <t>Determinación de la absorción en baldosa cerámicas por el método de vacio así como la inmersión de tejas previa al ensayo de heladicidad</t>
  </si>
  <si>
    <t xml:space="preserve">0000613             </t>
  </si>
  <si>
    <t>Péndulo</t>
  </si>
  <si>
    <t>0548</t>
  </si>
  <si>
    <t>Munro Stanley London</t>
  </si>
  <si>
    <t>Medida de la resistencia al deslizamiento en piezas cerámicas y de hormigón</t>
  </si>
  <si>
    <t xml:space="preserve">0000614             </t>
  </si>
  <si>
    <t>Desviómetro</t>
  </si>
  <si>
    <t>Desviómetro para tejas</t>
  </si>
  <si>
    <t>Labotronic</t>
  </si>
  <si>
    <t>EC-1000</t>
  </si>
  <si>
    <t>Materiales de Cubiertas</t>
  </si>
  <si>
    <t>Determinación de la flecha en las tejas</t>
  </si>
  <si>
    <t xml:space="preserve">0000620             </t>
  </si>
  <si>
    <t>Recipiente calibrado</t>
  </si>
  <si>
    <t>Recipiente calibrado de 1l de capacidad</t>
  </si>
  <si>
    <t>IB37027V05</t>
  </si>
  <si>
    <t xml:space="preserve">0000622             </t>
  </si>
  <si>
    <t>Cubeta 750</t>
  </si>
  <si>
    <t>Cubeta de propileno de 750 litros y dimensiones 1000x1000x750mm</t>
  </si>
  <si>
    <t>Aiqsa</t>
  </si>
  <si>
    <t>R-PP</t>
  </si>
  <si>
    <t>AFC-b (Ladrillos-Bloques Cerám, APC-b (Baldosas cerámicas), APH-b (Baldosas cemento), APH-b (Baldosas hormigón), APH-b (Baldosas terrazo), APH-b (Bordillos hormigón)</t>
  </si>
  <si>
    <t>Cubeta utilizada para inmersión en agua a temperatura ambiente de materiales de albañilería</t>
  </si>
  <si>
    <t>Sala de aceros</t>
  </si>
  <si>
    <t xml:space="preserve">0000623             </t>
  </si>
  <si>
    <t>Cubeta 250</t>
  </si>
  <si>
    <t>Cubeta propileno de 250 litros y dimensiones 500x1000x500mm</t>
  </si>
  <si>
    <t>RP-250</t>
  </si>
  <si>
    <t>AFC-b (Ladrillos-Bloques Cerám, AFH-b (Bloques hormigón), APC-b (Baldosas cerámicas), APH-b (Baldosas cemento), APH-b (Baldosas hormigón), APH-b (Baldosas terrazo), APH-b (Bordillos hormigón)</t>
  </si>
  <si>
    <t xml:space="preserve">0000624             </t>
  </si>
  <si>
    <t>Soportes ladrillo</t>
  </si>
  <si>
    <t>Soportes rectangulares de acero inox</t>
  </si>
  <si>
    <t>Talleres Fontalba</t>
  </si>
  <si>
    <t>AFC-b (Ladrillos-Bloques Cerám</t>
  </si>
  <si>
    <t>Determinación de la succión de materiales de fábricas</t>
  </si>
  <si>
    <t xml:space="preserve">0000625             </t>
  </si>
  <si>
    <t>Soportes tejas</t>
  </si>
  <si>
    <t>Soportes metálicos para tejas</t>
  </si>
  <si>
    <t>ACC-b (Tejas-tableros arcilla), ACH-b (Tejas Hormigón)</t>
  </si>
  <si>
    <t>Determinacion de la permeabilidad en tejas</t>
  </si>
  <si>
    <t xml:space="preserve">0000626             </t>
  </si>
  <si>
    <t>Soportes baldosas</t>
  </si>
  <si>
    <t>Soportes metálicos para baldosas</t>
  </si>
  <si>
    <t>Determinación de la resistencia química a las manchas</t>
  </si>
  <si>
    <t>Sala de aceos</t>
  </si>
  <si>
    <t xml:space="preserve">0000632             </t>
  </si>
  <si>
    <t>Vidrio de reloj</t>
  </si>
  <si>
    <t>Vidrio de reloj de 40 mm de diámetro</t>
  </si>
  <si>
    <t>Ref. 038-182040</t>
  </si>
  <si>
    <t>Scharlab</t>
  </si>
  <si>
    <t>4100000075</t>
  </si>
  <si>
    <t xml:space="preserve">0000633             </t>
  </si>
  <si>
    <t>Cápsula evaporación</t>
  </si>
  <si>
    <t>Cápsula de evaporación de fondo plano y 110 mm de diámetro.</t>
  </si>
  <si>
    <t>Ref. 011-0131/6</t>
  </si>
  <si>
    <t xml:space="preserve">0000635             </t>
  </si>
  <si>
    <t>Pipeta graduada de 5</t>
  </si>
  <si>
    <t>Pipeta graduada de 5 ml. 1/10-clase A.</t>
  </si>
  <si>
    <t>Ref.073-001718</t>
  </si>
  <si>
    <t xml:space="preserve">0000636             </t>
  </si>
  <si>
    <t xml:space="preserve">0000637             </t>
  </si>
  <si>
    <t xml:space="preserve">0000638             </t>
  </si>
  <si>
    <t>Bandeja 54x38.5x8cm,</t>
  </si>
  <si>
    <t>Bandeja Blanca 54x38.5x8cm, V=10 litros</t>
  </si>
  <si>
    <t>Materiales de Albañilería</t>
  </si>
  <si>
    <t xml:space="preserve">0000639             </t>
  </si>
  <si>
    <t>Bandeja Blanca 54x38</t>
  </si>
  <si>
    <t xml:space="preserve">0000640             </t>
  </si>
  <si>
    <t>Bandeja Alum. 60x40x</t>
  </si>
  <si>
    <t>Bandeja de Aluminio 60x40x4</t>
  </si>
  <si>
    <t xml:space="preserve">0000641             </t>
  </si>
  <si>
    <t xml:space="preserve">0000642             </t>
  </si>
  <si>
    <t>Bandeja 35 x 26 cm</t>
  </si>
  <si>
    <t>Bandeja de acero inoxidable 35 x 26 cm (altura 5cm)</t>
  </si>
  <si>
    <t>Makro Autoservicio Mayorista</t>
  </si>
  <si>
    <t>Áridos y cementos</t>
  </si>
  <si>
    <t xml:space="preserve">0000643             </t>
  </si>
  <si>
    <t xml:space="preserve">0000644             </t>
  </si>
  <si>
    <t xml:space="preserve">0000645             </t>
  </si>
  <si>
    <t xml:space="preserve">0000648             </t>
  </si>
  <si>
    <t>Cuña de medición 0.5</t>
  </si>
  <si>
    <t>Cuña de medición 0.5-7 mm</t>
  </si>
  <si>
    <t>Unceta</t>
  </si>
  <si>
    <t>475810000057</t>
  </si>
  <si>
    <t xml:space="preserve">0000649             </t>
  </si>
  <si>
    <t>Nivel Mini 80x16mm</t>
  </si>
  <si>
    <t>469220000004</t>
  </si>
  <si>
    <t xml:space="preserve">0000650             </t>
  </si>
  <si>
    <t xml:space="preserve">0000656             </t>
  </si>
  <si>
    <t>Lupa</t>
  </si>
  <si>
    <t>Lupa de 3.5 aumentos</t>
  </si>
  <si>
    <t>No tiene</t>
  </si>
  <si>
    <t>SCHWEIZER</t>
  </si>
  <si>
    <t>4122000017</t>
  </si>
  <si>
    <t>Ensayo de determinación de la resistencia al desgaste por el método del disco</t>
  </si>
  <si>
    <t>Materiales albañileria</t>
  </si>
  <si>
    <t xml:space="preserve">0000657             </t>
  </si>
  <si>
    <t>Regla plana</t>
  </si>
  <si>
    <t>Regla plana de grado 1 y longitud 500mm</t>
  </si>
  <si>
    <t>Medición de planeidad</t>
  </si>
  <si>
    <t xml:space="preserve">0000658             </t>
  </si>
  <si>
    <t>Regla graduada</t>
  </si>
  <si>
    <t>Regla graduada de acero inoxidable de longitud 1000mm</t>
  </si>
  <si>
    <t>Mediciones dimensiones. Varios.</t>
  </si>
  <si>
    <t>Materiales albañilería</t>
  </si>
  <si>
    <t xml:space="preserve">0000659             </t>
  </si>
  <si>
    <t>Regla graduada de acero inoxidable de 1000mm</t>
  </si>
  <si>
    <t>Medición de dimensiones. Varios.</t>
  </si>
  <si>
    <t xml:space="preserve">0000660             </t>
  </si>
  <si>
    <t>Caja valoración visu</t>
  </si>
  <si>
    <t>Caja de valoración visual</t>
  </si>
  <si>
    <t>4100000019</t>
  </si>
  <si>
    <t>Sala de máquinas especiales</t>
  </si>
  <si>
    <t xml:space="preserve">0000662             </t>
  </si>
  <si>
    <t>Densímetro</t>
  </si>
  <si>
    <t>Densímetro 1.200-1.300 g/cm³</t>
  </si>
  <si>
    <t>24374</t>
  </si>
  <si>
    <t>PROTON</t>
  </si>
  <si>
    <t>4100000110</t>
  </si>
  <si>
    <t>medidas de densidad en el intervalo especificado con divisiones de 0.001. Se utiliza para el ensayo de sulfato de magnesio de los áridos.</t>
  </si>
  <si>
    <t>Sala químicos</t>
  </si>
  <si>
    <t xml:space="preserve">0000664             </t>
  </si>
  <si>
    <t>Probeta de plástico</t>
  </si>
  <si>
    <t>Probetas de plástico transparente de 250 ml de 38 mm de diámetro interno</t>
  </si>
  <si>
    <t>ACC-b (Tejas-tableros arcilla)</t>
  </si>
  <si>
    <t xml:space="preserve">0000665             </t>
  </si>
  <si>
    <t xml:space="preserve">Densimétro </t>
  </si>
  <si>
    <t>Densimétro de 1.9 a 2.0 g/cm3</t>
  </si>
  <si>
    <t>46617</t>
  </si>
  <si>
    <t>Proton</t>
  </si>
  <si>
    <t xml:space="preserve">0000666             </t>
  </si>
  <si>
    <t>Termómetro de -50ºC a 260ºC</t>
  </si>
  <si>
    <t>Quartz</t>
  </si>
  <si>
    <t>SA880SSX</t>
  </si>
  <si>
    <t xml:space="preserve">0000668             </t>
  </si>
  <si>
    <t>Termómetro de -10ºC a 60ºC</t>
  </si>
  <si>
    <t xml:space="preserve">0000669             </t>
  </si>
  <si>
    <t>Bote de vidrio</t>
  </si>
  <si>
    <t>Bote de vidrio de 1 litro con tapadera</t>
  </si>
  <si>
    <t xml:space="preserve">0000670             </t>
  </si>
  <si>
    <t xml:space="preserve">0000671             </t>
  </si>
  <si>
    <t xml:space="preserve">0000672             </t>
  </si>
  <si>
    <t xml:space="preserve">0000673             </t>
  </si>
  <si>
    <t xml:space="preserve">0000674             </t>
  </si>
  <si>
    <t xml:space="preserve">0000675             </t>
  </si>
  <si>
    <t xml:space="preserve">0000676             </t>
  </si>
  <si>
    <t>Aparato de rotura</t>
  </si>
  <si>
    <t>Aparato de rotura al choque de baldosas</t>
  </si>
  <si>
    <t>HO-018</t>
  </si>
  <si>
    <t>Determinación de la resistencia al impacto en baldosas de terrazo exterior e interior.</t>
  </si>
  <si>
    <t>Sala de hormigones</t>
  </si>
  <si>
    <t xml:space="preserve">0000677             </t>
  </si>
  <si>
    <t>Taladrador</t>
  </si>
  <si>
    <t>Taladrador de martillo</t>
  </si>
  <si>
    <t>Metabo</t>
  </si>
  <si>
    <t>KHE 26 Code</t>
  </si>
  <si>
    <t>Taladros en cualquier superficie</t>
  </si>
  <si>
    <t xml:space="preserve">0000678             </t>
  </si>
  <si>
    <t>EHA-c (Aguas)</t>
  </si>
  <si>
    <t xml:space="preserve">0000680             </t>
  </si>
  <si>
    <t>Picnómetro 50 ml</t>
  </si>
  <si>
    <t xml:space="preserve">Picnómetro de Gay-Lussac para líquidos de 50 ml </t>
  </si>
  <si>
    <t>Ref. 073-000988</t>
  </si>
  <si>
    <t>Scharlau</t>
  </si>
  <si>
    <t xml:space="preserve">0000682             </t>
  </si>
  <si>
    <t>Matraz erlenmeyer</t>
  </si>
  <si>
    <t>Matraz erlenmeyer de 250 ml con boca rosca 30Svl Scharlau.</t>
  </si>
  <si>
    <t>EHA-c (Áridos)</t>
  </si>
  <si>
    <t xml:space="preserve">0000683             </t>
  </si>
  <si>
    <t>Marcador de probetas</t>
  </si>
  <si>
    <t>Marcador de probetas de acero corrugado</t>
  </si>
  <si>
    <t>387</t>
  </si>
  <si>
    <t>Walter + bai ag</t>
  </si>
  <si>
    <t>TA 400-10/5</t>
  </si>
  <si>
    <t>Marcado de probetas cada 5 ó 10 mm.</t>
  </si>
  <si>
    <t>Sala Aceros</t>
  </si>
  <si>
    <t xml:space="preserve">0000686             </t>
  </si>
  <si>
    <t>Balanza dig. 3000 gr</t>
  </si>
  <si>
    <t>Balanza digital 3000 gr</t>
  </si>
  <si>
    <t>22480035</t>
  </si>
  <si>
    <t>Sipac, S.L.</t>
  </si>
  <si>
    <t>D-300CB</t>
  </si>
  <si>
    <t>Si es posible sacar mas puntos de calibración en el rango 50-2000g.
En veiasa han cambiado el procedimiento y solo pueden realizar 7 puntos de calibracion 08/02/2018 (RB)</t>
  </si>
  <si>
    <t xml:space="preserve">0000687             </t>
  </si>
  <si>
    <t>Cortavarillas 16 mm</t>
  </si>
  <si>
    <t>Cortavarillas diámetro máximo 16 mm</t>
  </si>
  <si>
    <t>569056</t>
  </si>
  <si>
    <t>Krenn</t>
  </si>
  <si>
    <t>OS-16C</t>
  </si>
  <si>
    <t xml:space="preserve">0000688             </t>
  </si>
  <si>
    <t>Diamond</t>
  </si>
  <si>
    <t>DC-16W</t>
  </si>
  <si>
    <t xml:space="preserve">0000690             </t>
  </si>
  <si>
    <t>Calibre pie de rey  150 mm  analógico</t>
  </si>
  <si>
    <t>20077014</t>
  </si>
  <si>
    <t>Mitutoyo</t>
  </si>
  <si>
    <t>Medida de testigos</t>
  </si>
  <si>
    <t>hormigón</t>
  </si>
  <si>
    <t xml:space="preserve">0000692             </t>
  </si>
  <si>
    <t>Bandeja Blanca 46x36</t>
  </si>
  <si>
    <t>Bandeja Blanca 46x36x19cm, V=35 litros</t>
  </si>
  <si>
    <t xml:space="preserve">0000693             </t>
  </si>
  <si>
    <t>Acesa</t>
  </si>
  <si>
    <t xml:space="preserve">0000694             </t>
  </si>
  <si>
    <t>Metro</t>
  </si>
  <si>
    <t>Metro Longitud 3m, Anchura 19mm</t>
  </si>
  <si>
    <t>Soft-Bimaterial</t>
  </si>
  <si>
    <t>CF-7000/3</t>
  </si>
  <si>
    <t xml:space="preserve">0000695             </t>
  </si>
  <si>
    <t>Z420107-1EA</t>
  </si>
  <si>
    <t>4100000067</t>
  </si>
  <si>
    <t xml:space="preserve">0000697             </t>
  </si>
  <si>
    <t>Vidrio de reloj de 100 mm de diámetro</t>
  </si>
  <si>
    <t>038-182100</t>
  </si>
  <si>
    <t xml:space="preserve">0000698             </t>
  </si>
  <si>
    <t>Tiras de papel pH</t>
  </si>
  <si>
    <t>Tiras de papel de pH 0-14</t>
  </si>
  <si>
    <t>00TL350014</t>
  </si>
  <si>
    <t>Albet</t>
  </si>
  <si>
    <t xml:space="preserve">0000700             </t>
  </si>
  <si>
    <t>Pletinas de acero</t>
  </si>
  <si>
    <t>Pletinas de acero de longitud mayor de 50mm</t>
  </si>
  <si>
    <t>AFH-b (Bloques hormigón)</t>
  </si>
  <si>
    <t>Ensayo de resistencia a compresión de los materiales de fábrica</t>
  </si>
  <si>
    <t xml:space="preserve">0000701             </t>
  </si>
  <si>
    <t>Cuña de madera</t>
  </si>
  <si>
    <t>ACH-b (Tejas Hormigón)</t>
  </si>
  <si>
    <t>Ensayo a flexión de las tejas de arcilla cocida y de hormigón</t>
  </si>
  <si>
    <t>Sala cementos y áridos</t>
  </si>
  <si>
    <t xml:space="preserve">0000702             </t>
  </si>
  <si>
    <t>Láminas de caucho</t>
  </si>
  <si>
    <t>Láminad de caucho de 4, 5 y 10mm  de espesor</t>
  </si>
  <si>
    <t>4100000119</t>
  </si>
  <si>
    <t>Ensayo de resistencia a flexión de materiales de albañilería</t>
  </si>
  <si>
    <t>Sala de cementos y áridos</t>
  </si>
  <si>
    <t xml:space="preserve">0000703             </t>
  </si>
  <si>
    <t>Tacos graduables</t>
  </si>
  <si>
    <t>Determinación de la impermeabilidad de las tejas de hormigón</t>
  </si>
  <si>
    <t xml:space="preserve">0000704             </t>
  </si>
  <si>
    <t>Marco de metacrilato</t>
  </si>
  <si>
    <t>Marco de material impermeable</t>
  </si>
  <si>
    <t xml:space="preserve">0000705             </t>
  </si>
  <si>
    <t>Elemento medidor</t>
  </si>
  <si>
    <t xml:space="preserve">0000706             </t>
  </si>
  <si>
    <t>Pala plana</t>
  </si>
  <si>
    <t>Pala plana para toma de muestras de mortero fresco</t>
  </si>
  <si>
    <t>Toma de muestras del mortero fresco</t>
  </si>
  <si>
    <t xml:space="preserve">0000707             </t>
  </si>
  <si>
    <t>Papel de filtro</t>
  </si>
  <si>
    <t xml:space="preserve">Papel de filtro absorbente </t>
  </si>
  <si>
    <t>Determinación de la resistencia a flexión y a compresión del mortero endurecido</t>
  </si>
  <si>
    <t xml:space="preserve">0000708             </t>
  </si>
  <si>
    <t>Placas de vidrio</t>
  </si>
  <si>
    <t>Placas de vidrio de 18.5x21 cm y 6 cm de espesor</t>
  </si>
  <si>
    <t>Determinación de la resistencia a flexión y  compresión del mortero endurecido</t>
  </si>
  <si>
    <t xml:space="preserve">0000721             </t>
  </si>
  <si>
    <t>Frasco vidrio de 1l.</t>
  </si>
  <si>
    <t>Frasco de vidrio de 1 l. (Frasco ISO). Frasco con tapón de rosca GL45.</t>
  </si>
  <si>
    <t>0033799008</t>
  </si>
  <si>
    <t>ILMABOR</t>
  </si>
  <si>
    <t xml:space="preserve">0000722             </t>
  </si>
  <si>
    <t xml:space="preserve">0000723             </t>
  </si>
  <si>
    <t xml:space="preserve">0000724             </t>
  </si>
  <si>
    <t xml:space="preserve">0000725             </t>
  </si>
  <si>
    <t>Bote de vidrio de 30 ml con tapa de rosca</t>
  </si>
  <si>
    <t>038-008030</t>
  </si>
  <si>
    <t xml:space="preserve">0000726             </t>
  </si>
  <si>
    <t xml:space="preserve">0000727             </t>
  </si>
  <si>
    <t>Lana de vidrio</t>
  </si>
  <si>
    <t>Lana de vidrio, lavada. 1 bote de 100 g.</t>
  </si>
  <si>
    <t>LA007502100</t>
  </si>
  <si>
    <t xml:space="preserve">0000728             </t>
  </si>
  <si>
    <t>Tapón de pietileno</t>
  </si>
  <si>
    <t>Tapón de polietileno macho 24/29</t>
  </si>
  <si>
    <t>073-001068</t>
  </si>
  <si>
    <t xml:space="preserve">0000732             </t>
  </si>
  <si>
    <t>Frasco de 60 ml</t>
  </si>
  <si>
    <t>Frasco a rosca con tapa ambar de 60 ml</t>
  </si>
  <si>
    <t>03876060AM</t>
  </si>
  <si>
    <t xml:space="preserve">Alta </t>
  </si>
  <si>
    <t xml:space="preserve">0000733             </t>
  </si>
  <si>
    <t xml:space="preserve">0000734             </t>
  </si>
  <si>
    <t>Frasco de 125 ml</t>
  </si>
  <si>
    <t>Frasco a rosca con tapa ambar de 125 ml</t>
  </si>
  <si>
    <t>03876125AM</t>
  </si>
  <si>
    <t xml:space="preserve">0000735             </t>
  </si>
  <si>
    <t xml:space="preserve">0000736             </t>
  </si>
  <si>
    <t xml:space="preserve">0000737             </t>
  </si>
  <si>
    <t xml:space="preserve">0000738             </t>
  </si>
  <si>
    <t xml:space="preserve">0000739             </t>
  </si>
  <si>
    <t>Frasco a rosca con tapa ambar de 250 ml</t>
  </si>
  <si>
    <t>03876250AM</t>
  </si>
  <si>
    <t xml:space="preserve">0000740             </t>
  </si>
  <si>
    <t>038796250AM</t>
  </si>
  <si>
    <t xml:space="preserve">0000743             </t>
  </si>
  <si>
    <t xml:space="preserve">Bandeja de 35 x 26 </t>
  </si>
  <si>
    <t xml:space="preserve">0000744             </t>
  </si>
  <si>
    <t>Bandeja de 35 x 26</t>
  </si>
  <si>
    <t xml:space="preserve">0000745             </t>
  </si>
  <si>
    <t xml:space="preserve">0000746             </t>
  </si>
  <si>
    <t xml:space="preserve">0000747             </t>
  </si>
  <si>
    <t xml:space="preserve">0000748             </t>
  </si>
  <si>
    <t xml:space="preserve">0000749             </t>
  </si>
  <si>
    <t>Bandeja de 45 x 32</t>
  </si>
  <si>
    <t xml:space="preserve">Bandeja de acero inoxidable 45 x 32 cm </t>
  </si>
  <si>
    <t xml:space="preserve">0000750             </t>
  </si>
  <si>
    <t xml:space="preserve">0000751             </t>
  </si>
  <si>
    <t xml:space="preserve">0000752             </t>
  </si>
  <si>
    <t xml:space="preserve">0000753             </t>
  </si>
  <si>
    <t>Tubo Nessler</t>
  </si>
  <si>
    <t>Tubo Nessler con pico 26x150 mm con un aforo a 50 ml para colorimetría Scharlau</t>
  </si>
  <si>
    <t>073-001259</t>
  </si>
  <si>
    <t xml:space="preserve">0000754             </t>
  </si>
  <si>
    <t xml:space="preserve">0000755             </t>
  </si>
  <si>
    <t xml:space="preserve">0000756             </t>
  </si>
  <si>
    <t xml:space="preserve">0000757             </t>
  </si>
  <si>
    <t xml:space="preserve">0000758             </t>
  </si>
  <si>
    <t xml:space="preserve">0000759             </t>
  </si>
  <si>
    <t>Tolueno</t>
  </si>
  <si>
    <t>Tolueno técnico de 5000 ml</t>
  </si>
  <si>
    <t>TV659.5000</t>
  </si>
  <si>
    <t xml:space="preserve">0000760             </t>
  </si>
  <si>
    <t>Gafas de protección</t>
  </si>
  <si>
    <t>Gafas de protección MILLENIA</t>
  </si>
  <si>
    <t>444-000008</t>
  </si>
  <si>
    <t>Bocau Dalloz</t>
  </si>
  <si>
    <t xml:space="preserve">0000761             </t>
  </si>
  <si>
    <t>Aparato tomamuestras</t>
  </si>
  <si>
    <t>Aparato tomamuestras BACON</t>
  </si>
  <si>
    <t>240570</t>
  </si>
  <si>
    <t>Toma de muestras de ligantes a diferentes niveles. Capacidad 1litro</t>
  </si>
  <si>
    <t>Sala betunes</t>
  </si>
  <si>
    <t xml:space="preserve">0000762             </t>
  </si>
  <si>
    <t>Pesafiltro</t>
  </si>
  <si>
    <t>Pesafiltro de 60mm de diámetro con tapa</t>
  </si>
  <si>
    <t>107288</t>
  </si>
  <si>
    <t>Sala ligantes</t>
  </si>
  <si>
    <t xml:space="preserve">0000763             </t>
  </si>
  <si>
    <t xml:space="preserve">0000764             </t>
  </si>
  <si>
    <t xml:space="preserve">0000765             </t>
  </si>
  <si>
    <t xml:space="preserve">0000766             </t>
  </si>
  <si>
    <t xml:space="preserve">0000767             </t>
  </si>
  <si>
    <t xml:space="preserve">0000768             </t>
  </si>
  <si>
    <t>Cuchara casagrande</t>
  </si>
  <si>
    <t>Cuchara casagrande manual con contador</t>
  </si>
  <si>
    <t>20035</t>
  </si>
  <si>
    <t>Ensayo de límites de atterberg</t>
  </si>
  <si>
    <t xml:space="preserve">0000769             </t>
  </si>
  <si>
    <t>Acanalador plano</t>
  </si>
  <si>
    <t xml:space="preserve">Acanalador plano casagrande </t>
  </si>
  <si>
    <t>200043</t>
  </si>
  <si>
    <t xml:space="preserve">0000770             </t>
  </si>
  <si>
    <t>Acanalador curvo</t>
  </si>
  <si>
    <t>200044</t>
  </si>
  <si>
    <t xml:space="preserve">0000771             </t>
  </si>
  <si>
    <t>Cristal liso</t>
  </si>
  <si>
    <t>Cristal de 30x30x10 cm con cantos pulidos</t>
  </si>
  <si>
    <t>106400</t>
  </si>
  <si>
    <t xml:space="preserve">0000772             </t>
  </si>
  <si>
    <t>Mortero de hierro</t>
  </si>
  <si>
    <t>Mortero de hierro con mano de madera</t>
  </si>
  <si>
    <t>102767</t>
  </si>
  <si>
    <t xml:space="preserve">0000773             </t>
  </si>
  <si>
    <t>Espátula fléxible</t>
  </si>
  <si>
    <t>Espátula hoja flexible de 12cm de longitud, mango madera. Ancho de hoja 18mm</t>
  </si>
  <si>
    <t>102731</t>
  </si>
  <si>
    <t xml:space="preserve">0000774             </t>
  </si>
  <si>
    <t>0.400 mm</t>
  </si>
  <si>
    <t>152250</t>
  </si>
  <si>
    <t xml:space="preserve">0000775             </t>
  </si>
  <si>
    <t>Molde Proctor</t>
  </si>
  <si>
    <t>Molde Proctor Normal y modificado</t>
  </si>
  <si>
    <t>Sistema de Ensayos</t>
  </si>
  <si>
    <t>S-0914</t>
  </si>
  <si>
    <t>Ensayo Próctor Normal y modificado</t>
  </si>
  <si>
    <t xml:space="preserve">0000776             </t>
  </si>
  <si>
    <t>Collar Proctor</t>
  </si>
  <si>
    <t>Collar Proctor Normal y modificado</t>
  </si>
  <si>
    <t>S-0903</t>
  </si>
  <si>
    <t xml:space="preserve">0000777             </t>
  </si>
  <si>
    <t>Compactadora suelos</t>
  </si>
  <si>
    <t>Compactadora de suelos</t>
  </si>
  <si>
    <t>200128</t>
  </si>
  <si>
    <t>Ensayo Próctor Normal,modificado y CBR.</t>
  </si>
  <si>
    <t xml:space="preserve">0000778             </t>
  </si>
  <si>
    <t>Enrasador proctor</t>
  </si>
  <si>
    <t>Enrasador con mango para ensayo proctor</t>
  </si>
  <si>
    <t>200134</t>
  </si>
  <si>
    <t xml:space="preserve">Ensayo Próctor Normal,modificado </t>
  </si>
  <si>
    <t xml:space="preserve">0000779             </t>
  </si>
  <si>
    <t>Probeta cilíndrica</t>
  </si>
  <si>
    <t>Probeta cilíndrica graduada para equivalente arena suelos</t>
  </si>
  <si>
    <t>200081</t>
  </si>
  <si>
    <t>Equivalente de arena de un suelo</t>
  </si>
  <si>
    <t xml:space="preserve">0000780             </t>
  </si>
  <si>
    <t xml:space="preserve">0000781             </t>
  </si>
  <si>
    <t>Pistón tarado</t>
  </si>
  <si>
    <t>Pistón tarado con pie cónico y peso cilíndrico</t>
  </si>
  <si>
    <t>200083</t>
  </si>
  <si>
    <t xml:space="preserve">0000782             </t>
  </si>
  <si>
    <t>Molde inmersión-comp</t>
  </si>
  <si>
    <t>Molde inmersión-compresión</t>
  </si>
  <si>
    <t>250051</t>
  </si>
  <si>
    <t>Efecto del agua sobre la cohesión de mezclas bituminosas compactadas (inmersión-compresión)</t>
  </si>
  <si>
    <t xml:space="preserve">0000783             </t>
  </si>
  <si>
    <t xml:space="preserve">0000784             </t>
  </si>
  <si>
    <t xml:space="preserve">0000785             </t>
  </si>
  <si>
    <t xml:space="preserve">0000786             </t>
  </si>
  <si>
    <t xml:space="preserve">0000787             </t>
  </si>
  <si>
    <t xml:space="preserve">0000788             </t>
  </si>
  <si>
    <t xml:space="preserve">0000789             </t>
  </si>
  <si>
    <t xml:space="preserve">0000790             </t>
  </si>
  <si>
    <t xml:space="preserve">0000791             </t>
  </si>
  <si>
    <t xml:space="preserve">0000792             </t>
  </si>
  <si>
    <t>Pistones inmersión-c</t>
  </si>
  <si>
    <t>Pistones inmersión-compresión</t>
  </si>
  <si>
    <t xml:space="preserve">0000793             </t>
  </si>
  <si>
    <t>Juego separadores de</t>
  </si>
  <si>
    <t>Juego separadores de 1 inmersión-compresión(soportes)</t>
  </si>
  <si>
    <t xml:space="preserve">0000794             </t>
  </si>
  <si>
    <t>Molde Marshall</t>
  </si>
  <si>
    <t>Molde Marshall en acero niquelado</t>
  </si>
  <si>
    <t>250018</t>
  </si>
  <si>
    <t xml:space="preserve">0000795             </t>
  </si>
  <si>
    <t xml:space="preserve">0000796             </t>
  </si>
  <si>
    <t xml:space="preserve">0000797             </t>
  </si>
  <si>
    <t xml:space="preserve">0000798             </t>
  </si>
  <si>
    <t xml:space="preserve">0000799             </t>
  </si>
  <si>
    <t xml:space="preserve">0000800             </t>
  </si>
  <si>
    <t xml:space="preserve">0000801             </t>
  </si>
  <si>
    <t xml:space="preserve">0000802             </t>
  </si>
  <si>
    <t xml:space="preserve">0000803             </t>
  </si>
  <si>
    <t xml:space="preserve">0000804             </t>
  </si>
  <si>
    <t xml:space="preserve">0000805             </t>
  </si>
  <si>
    <t xml:space="preserve">0000806             </t>
  </si>
  <si>
    <t>Base Molde Marshall</t>
  </si>
  <si>
    <t xml:space="preserve">Base para Molde Marshall </t>
  </si>
  <si>
    <t>250019</t>
  </si>
  <si>
    <t xml:space="preserve">0000807             </t>
  </si>
  <si>
    <t xml:space="preserve">0000808             </t>
  </si>
  <si>
    <t xml:space="preserve">0000809             </t>
  </si>
  <si>
    <t>Collar Molde Marshal</t>
  </si>
  <si>
    <t xml:space="preserve">Collar para Molde Marshall </t>
  </si>
  <si>
    <t>250020</t>
  </si>
  <si>
    <t xml:space="preserve">0000810             </t>
  </si>
  <si>
    <t>Papel filtro</t>
  </si>
  <si>
    <t>Papel filtro de 10cm de diámetro</t>
  </si>
  <si>
    <t xml:space="preserve">0000811             </t>
  </si>
  <si>
    <t xml:space="preserve">Cazo acero </t>
  </si>
  <si>
    <t>cazo de acero inoxidable de 2litros de capacidad</t>
  </si>
  <si>
    <t>102040</t>
  </si>
  <si>
    <t xml:space="preserve">0000812             </t>
  </si>
  <si>
    <t>Disco extractor</t>
  </si>
  <si>
    <t>Disco extractor para probetas Marshall</t>
  </si>
  <si>
    <t>250028</t>
  </si>
  <si>
    <t xml:space="preserve">0000813             </t>
  </si>
  <si>
    <t>Termómetro 200ºC</t>
  </si>
  <si>
    <t>Termómetro metálico 200ºC</t>
  </si>
  <si>
    <t>104030</t>
  </si>
  <si>
    <t xml:space="preserve">0000818             </t>
  </si>
  <si>
    <t>Placa de carga</t>
  </si>
  <si>
    <t>Aparato placa de carga</t>
  </si>
  <si>
    <t>305219</t>
  </si>
  <si>
    <t>TC4 20Tn</t>
  </si>
  <si>
    <t>ENsayo de carga con placa</t>
  </si>
  <si>
    <t xml:space="preserve">0000819             </t>
  </si>
  <si>
    <t>Densidad in situ por el método de los isótopos radiactivos</t>
  </si>
  <si>
    <t xml:space="preserve">0000820             </t>
  </si>
  <si>
    <t>Dispositvo densidad</t>
  </si>
  <si>
    <t>Dispositvo densidad in situ compuesto de embudo, válvula y cono</t>
  </si>
  <si>
    <t>S-0701</t>
  </si>
  <si>
    <t>Densidad in situ por el método de la arena</t>
  </si>
  <si>
    <t xml:space="preserve">0000821             </t>
  </si>
  <si>
    <t>Recipiente 5L</t>
  </si>
  <si>
    <t>Recipiente de plástico de 5litros</t>
  </si>
  <si>
    <t>S-0702</t>
  </si>
  <si>
    <t xml:space="preserve">0000822             </t>
  </si>
  <si>
    <t xml:space="preserve">0000823             </t>
  </si>
  <si>
    <t xml:space="preserve">0000824             </t>
  </si>
  <si>
    <t xml:space="preserve">0000825             </t>
  </si>
  <si>
    <t xml:space="preserve">0000826             </t>
  </si>
  <si>
    <t>Bandeja con taladro</t>
  </si>
  <si>
    <t>Bandeja con taladro de 12cm de diámetro</t>
  </si>
  <si>
    <t>S-0704</t>
  </si>
  <si>
    <t xml:space="preserve">0000827             </t>
  </si>
  <si>
    <t>Pistón CBR</t>
  </si>
  <si>
    <t>Pistón CBR en acero inoxidable</t>
  </si>
  <si>
    <t>111-100239</t>
  </si>
  <si>
    <t>Índice CBR</t>
  </si>
  <si>
    <t xml:space="preserve">0000828             </t>
  </si>
  <si>
    <t>Molde CBR</t>
  </si>
  <si>
    <t>Molde CBR abierto</t>
  </si>
  <si>
    <t>Indice CBR</t>
  </si>
  <si>
    <t xml:space="preserve">0000829             </t>
  </si>
  <si>
    <t xml:space="preserve">0000830             </t>
  </si>
  <si>
    <t xml:space="preserve">0000831             </t>
  </si>
  <si>
    <t xml:space="preserve">0000832             </t>
  </si>
  <si>
    <t xml:space="preserve">0000833             </t>
  </si>
  <si>
    <t>Collar Molde CBR</t>
  </si>
  <si>
    <t xml:space="preserve">Collar Molde CBR </t>
  </si>
  <si>
    <t xml:space="preserve">0000834             </t>
  </si>
  <si>
    <t xml:space="preserve">Disco espaciador </t>
  </si>
  <si>
    <t xml:space="preserve">Disco espaciador CBR </t>
  </si>
  <si>
    <t xml:space="preserve">0000835             </t>
  </si>
  <si>
    <t>Placa perforada</t>
  </si>
  <si>
    <t xml:space="preserve">Placa perforada con vástago extensible </t>
  </si>
  <si>
    <t>S-0905</t>
  </si>
  <si>
    <t xml:space="preserve">0000836             </t>
  </si>
  <si>
    <t xml:space="preserve">0000837             </t>
  </si>
  <si>
    <t xml:space="preserve">0000838             </t>
  </si>
  <si>
    <t xml:space="preserve">0000839             </t>
  </si>
  <si>
    <t xml:space="preserve">0000840             </t>
  </si>
  <si>
    <t xml:space="preserve">0000841             </t>
  </si>
  <si>
    <t>Trípode</t>
  </si>
  <si>
    <t>Trípode con medidor de deformaciones</t>
  </si>
  <si>
    <t>S-0906</t>
  </si>
  <si>
    <t xml:space="preserve">0000842             </t>
  </si>
  <si>
    <t>Sobrecarga anular</t>
  </si>
  <si>
    <t>Sobrecarga anular de 5 libras</t>
  </si>
  <si>
    <t>S-0909</t>
  </si>
  <si>
    <t xml:space="preserve">0000843             </t>
  </si>
  <si>
    <t xml:space="preserve">0000844             </t>
  </si>
  <si>
    <t xml:space="preserve">0000845             </t>
  </si>
  <si>
    <t>Sobrecarga ranurada</t>
  </si>
  <si>
    <t>Sobrecarga ranurada de 5 libras</t>
  </si>
  <si>
    <t>S-0908</t>
  </si>
  <si>
    <t xml:space="preserve">0000846             </t>
  </si>
  <si>
    <t xml:space="preserve">0000847             </t>
  </si>
  <si>
    <t xml:space="preserve">0000848             </t>
  </si>
  <si>
    <t xml:space="preserve">0000849             </t>
  </si>
  <si>
    <t xml:space="preserve">0000850             </t>
  </si>
  <si>
    <t xml:space="preserve">0000851             </t>
  </si>
  <si>
    <t xml:space="preserve">0000852             </t>
  </si>
  <si>
    <t xml:space="preserve">0000853             </t>
  </si>
  <si>
    <t xml:space="preserve">0000854             </t>
  </si>
  <si>
    <t xml:space="preserve">0000855             </t>
  </si>
  <si>
    <t xml:space="preserve">0000856             </t>
  </si>
  <si>
    <t xml:space="preserve">0000857             </t>
  </si>
  <si>
    <t xml:space="preserve">0000858             </t>
  </si>
  <si>
    <t xml:space="preserve">0000859             </t>
  </si>
  <si>
    <t xml:space="preserve">0000860             </t>
  </si>
  <si>
    <t xml:space="preserve">0000861             </t>
  </si>
  <si>
    <t>Equipo medida</t>
  </si>
  <si>
    <t>Equipo medida de la macrotextura superficial</t>
  </si>
  <si>
    <t>S-2600</t>
  </si>
  <si>
    <t>Medida de la macrotextura superficial por el método volumétrico</t>
  </si>
  <si>
    <t xml:space="preserve">0000862             </t>
  </si>
  <si>
    <t>Penetrómetro</t>
  </si>
  <si>
    <t>Penetrómetro para betunes</t>
  </si>
  <si>
    <t>B0165</t>
  </si>
  <si>
    <t>Penetración e índice de penetración de materiales bituminosos</t>
  </si>
  <si>
    <t>Sala Betunes</t>
  </si>
  <si>
    <t xml:space="preserve">0000863             </t>
  </si>
  <si>
    <t>Aguja de penetración</t>
  </si>
  <si>
    <t>Aguja de penetración para penetrómetro para betunes</t>
  </si>
  <si>
    <t>B0166/3</t>
  </si>
  <si>
    <t xml:space="preserve">0000864             </t>
  </si>
  <si>
    <t>Contenedor</t>
  </si>
  <si>
    <t>Contenedor de latón de diámetro 55x35mm</t>
  </si>
  <si>
    <t>B0166/5</t>
  </si>
  <si>
    <t xml:space="preserve">0000865             </t>
  </si>
  <si>
    <t>Termómetro 63C</t>
  </si>
  <si>
    <t>Termómetro ASTM 63C</t>
  </si>
  <si>
    <t>v1063</t>
  </si>
  <si>
    <t xml:space="preserve">0000866             </t>
  </si>
  <si>
    <t>Termómetro 17C</t>
  </si>
  <si>
    <t>Termómetro ASTM 17C</t>
  </si>
  <si>
    <t>v1017</t>
  </si>
  <si>
    <t xml:space="preserve">0000867             </t>
  </si>
  <si>
    <t>Termómetro 64C</t>
  </si>
  <si>
    <t>Termómetro ASTM 64C</t>
  </si>
  <si>
    <t>v1064</t>
  </si>
  <si>
    <t xml:space="preserve">0000868             </t>
  </si>
  <si>
    <t>Aparato anillo y bol</t>
  </si>
  <si>
    <t>Aparato anillo y bola completo</t>
  </si>
  <si>
    <t>B0160</t>
  </si>
  <si>
    <t>Punto de reblandecimiento,anillo y bola de los materiales bituminosos</t>
  </si>
  <si>
    <t xml:space="preserve">0000869             </t>
  </si>
  <si>
    <t>Termómetro 15C</t>
  </si>
  <si>
    <t>Termómetro ASTM 15C</t>
  </si>
  <si>
    <t>v1015</t>
  </si>
  <si>
    <t xml:space="preserve">0000870             </t>
  </si>
  <si>
    <t>Pipeta</t>
  </si>
  <si>
    <t>Pipeta graduada terminal qualicolor clase A 100ml(1/5)</t>
  </si>
  <si>
    <t>V6670/A</t>
  </si>
  <si>
    <t>Punto de reblandecimiento,annillo y bola de los materiales bituminosos</t>
  </si>
  <si>
    <t xml:space="preserve">0000871             </t>
  </si>
  <si>
    <t>Termómetro 18C</t>
  </si>
  <si>
    <t>Termómetro ASTM 18C</t>
  </si>
  <si>
    <t>v1018</t>
  </si>
  <si>
    <t>Punto de reblandecimiento, anillo y bola.</t>
  </si>
  <si>
    <t xml:space="preserve">0000872             </t>
  </si>
  <si>
    <t>Termómetro 20C</t>
  </si>
  <si>
    <t>Termómetro ASTM 20C</t>
  </si>
  <si>
    <t>v1020</t>
  </si>
  <si>
    <t xml:space="preserve">0000873             </t>
  </si>
  <si>
    <t>Matraz Saybolt</t>
  </si>
  <si>
    <t>Matraz Saybolt de 60 ml</t>
  </si>
  <si>
    <t>B0175/4</t>
  </si>
  <si>
    <t>Viscosidad Saybolt de los materiales bituminosos</t>
  </si>
  <si>
    <t xml:space="preserve">0000874             </t>
  </si>
  <si>
    <t>Termómetro 67C</t>
  </si>
  <si>
    <t>Termómetro ASTM 67C</t>
  </si>
  <si>
    <t>v1067</t>
  </si>
  <si>
    <t xml:space="preserve">0000875             </t>
  </si>
  <si>
    <t>Termómetro 111C</t>
  </si>
  <si>
    <t>Termómetro ASTM 111C</t>
  </si>
  <si>
    <t>v1111</t>
  </si>
  <si>
    <t xml:space="preserve">0000876             </t>
  </si>
  <si>
    <t>0.850 mm</t>
  </si>
  <si>
    <t>A1137</t>
  </si>
  <si>
    <t xml:space="preserve">0000877             </t>
  </si>
  <si>
    <t>Permeámetro LCS</t>
  </si>
  <si>
    <t>Permeámetro LCS para permeabilidad in situ de pavimentos</t>
  </si>
  <si>
    <t>B0245</t>
  </si>
  <si>
    <t xml:space="preserve">Permeabilidad in situ de los pavimentos drenantes </t>
  </si>
  <si>
    <t xml:space="preserve">0000878             </t>
  </si>
  <si>
    <t>Vaso precipitado</t>
  </si>
  <si>
    <t>Vaso precipitado forma baja</t>
  </si>
  <si>
    <t>V6804</t>
  </si>
  <si>
    <t xml:space="preserve">0000879             </t>
  </si>
  <si>
    <t>Termómetro 16C</t>
  </si>
  <si>
    <t>Termómetro ASTM 16C</t>
  </si>
  <si>
    <t>v1016</t>
  </si>
  <si>
    <t xml:space="preserve">0000880             </t>
  </si>
  <si>
    <t>Viscosímetro Saybolt</t>
  </si>
  <si>
    <t>606175</t>
  </si>
  <si>
    <t>B0175</t>
  </si>
  <si>
    <t xml:space="preserve">0000881             </t>
  </si>
  <si>
    <t>Boquilla Furol</t>
  </si>
  <si>
    <t>Boquilla Furol para viscosímetro Saybolt  de un puesto</t>
  </si>
  <si>
    <t>B0175/1</t>
  </si>
  <si>
    <t xml:space="preserve">0000882             </t>
  </si>
  <si>
    <t>Boquilla standard</t>
  </si>
  <si>
    <t>Boquilla standard para viscosímetro Saybolt  de un puesto</t>
  </si>
  <si>
    <t>B0175/2</t>
  </si>
  <si>
    <t xml:space="preserve">0000883             </t>
  </si>
  <si>
    <t>Embudo con malla</t>
  </si>
  <si>
    <t>Embudo con malla de filtración de 0.16mm</t>
  </si>
  <si>
    <t>B0175/3</t>
  </si>
  <si>
    <t xml:space="preserve">0000884             </t>
  </si>
  <si>
    <t>Termómetro 19C</t>
  </si>
  <si>
    <t>Termómetro ASTM 19C</t>
  </si>
  <si>
    <t>v1019</t>
  </si>
  <si>
    <t xml:space="preserve">0000885             </t>
  </si>
  <si>
    <t>Termómetro 21C</t>
  </si>
  <si>
    <t>Termómetro ASTM 21C</t>
  </si>
  <si>
    <t>v1021</t>
  </si>
  <si>
    <t xml:space="preserve">0000886             </t>
  </si>
  <si>
    <t>Termómetro 22C</t>
  </si>
  <si>
    <t>Termómetro ASTM 22C</t>
  </si>
  <si>
    <t>v1022</t>
  </si>
  <si>
    <t xml:space="preserve">0000887             </t>
  </si>
  <si>
    <t>Termómetro 68C</t>
  </si>
  <si>
    <t>Termómetro ASTM 68C</t>
  </si>
  <si>
    <t>v1068</t>
  </si>
  <si>
    <t xml:space="preserve">0000888             </t>
  </si>
  <si>
    <t xml:space="preserve">0000890             </t>
  </si>
  <si>
    <t>Lona azul</t>
  </si>
  <si>
    <t>Lona azul toma muestras áridos</t>
  </si>
  <si>
    <t>almacén</t>
  </si>
  <si>
    <t xml:space="preserve">0000891             </t>
  </si>
  <si>
    <t>Barra cilíndrica</t>
  </si>
  <si>
    <t>Barra cilíndrica toma muestras áridos</t>
  </si>
  <si>
    <t xml:space="preserve">0000892             </t>
  </si>
  <si>
    <t>20070108</t>
  </si>
  <si>
    <t>Mecánica Científica S.A</t>
  </si>
  <si>
    <t>alta</t>
  </si>
  <si>
    <t>Áridos y Cementos</t>
  </si>
  <si>
    <t xml:space="preserve">0000893             </t>
  </si>
  <si>
    <t>Cono de abrams</t>
  </si>
  <si>
    <t xml:space="preserve">0000894             </t>
  </si>
  <si>
    <t>Placa para cono</t>
  </si>
  <si>
    <t xml:space="preserve">0000895             </t>
  </si>
  <si>
    <t>Matraz de 100ml</t>
  </si>
  <si>
    <t>Matraz aforado de 100ml, boca 14/23</t>
  </si>
  <si>
    <t>073-201633</t>
  </si>
  <si>
    <t xml:space="preserve">0000896             </t>
  </si>
  <si>
    <t>Matraz de 100 ml</t>
  </si>
  <si>
    <t>Scharalu</t>
  </si>
  <si>
    <t xml:space="preserve">0000897             </t>
  </si>
  <si>
    <t xml:space="preserve">Varilla </t>
  </si>
  <si>
    <t>Varilla de 3mm</t>
  </si>
  <si>
    <t xml:space="preserve">0000898             </t>
  </si>
  <si>
    <t>Bandeja suelos</t>
  </si>
  <si>
    <t>bandeja suelos de 90x90</t>
  </si>
  <si>
    <t xml:space="preserve">0000899             </t>
  </si>
  <si>
    <t>Arena uniforme</t>
  </si>
  <si>
    <t>Arena de tamaño uniforme</t>
  </si>
  <si>
    <t xml:space="preserve">0000900             </t>
  </si>
  <si>
    <t>Compás de puntas</t>
  </si>
  <si>
    <t xml:space="preserve">0000901             </t>
  </si>
  <si>
    <t>Pantalla cortaviento</t>
  </si>
  <si>
    <t>Pantalla cortavientos</t>
  </si>
  <si>
    <t xml:space="preserve">0000902             </t>
  </si>
  <si>
    <t>Boquilla mechero</t>
  </si>
  <si>
    <t>Boquilla para mechero portátil de gas</t>
  </si>
  <si>
    <t xml:space="preserve">0000904             </t>
  </si>
  <si>
    <t>Botes metálicos</t>
  </si>
  <si>
    <t>Botes metálicos boca ancha cierre hermético</t>
  </si>
  <si>
    <t xml:space="preserve">Toma de muestras de ligantes </t>
  </si>
  <si>
    <t xml:space="preserve">0000905             </t>
  </si>
  <si>
    <t>Infernillo</t>
  </si>
  <si>
    <t>Infernillo eléctrico</t>
  </si>
  <si>
    <t xml:space="preserve">0000907             </t>
  </si>
  <si>
    <t>Aceite de SAE 40</t>
  </si>
  <si>
    <t>Aceite de SAE 40  de 5 litros</t>
  </si>
  <si>
    <t>TVSAE40</t>
  </si>
  <si>
    <t>4120000000</t>
  </si>
  <si>
    <t xml:space="preserve">0000911             </t>
  </si>
  <si>
    <t>Probeta de 50 ml</t>
  </si>
  <si>
    <t>Probeta de borosilicato, C/T. V-A-50 ml 1/2</t>
  </si>
  <si>
    <t>0552200</t>
  </si>
  <si>
    <t>4100000112</t>
  </si>
  <si>
    <t xml:space="preserve">0000913             </t>
  </si>
  <si>
    <t xml:space="preserve">Aceite de calibrado </t>
  </si>
  <si>
    <t>Aceite de calibrado S6</t>
  </si>
  <si>
    <t xml:space="preserve">0000914             </t>
  </si>
  <si>
    <t>0.63 mm</t>
  </si>
  <si>
    <t>20050707</t>
  </si>
  <si>
    <t xml:space="preserve">0000915             </t>
  </si>
  <si>
    <t>100  mm</t>
  </si>
  <si>
    <t>20060458</t>
  </si>
  <si>
    <t xml:space="preserve">0000917             </t>
  </si>
  <si>
    <t>Balanza 0,1 g</t>
  </si>
  <si>
    <t>Balanza de precisión. Max= 10000 g.  e= 0,1 g</t>
  </si>
  <si>
    <t>150673</t>
  </si>
  <si>
    <t>GRAM PRECISIÓN</t>
  </si>
  <si>
    <t>STB-10 K</t>
  </si>
  <si>
    <t xml:space="preserve">0000918             </t>
  </si>
  <si>
    <t>Disco de lija</t>
  </si>
  <si>
    <t>Disco de lija adhesivo 300 mm. Grano 60</t>
  </si>
  <si>
    <t>4100000123</t>
  </si>
  <si>
    <t xml:space="preserve">0000919             </t>
  </si>
  <si>
    <t>152246</t>
  </si>
  <si>
    <t xml:space="preserve">0000920             </t>
  </si>
  <si>
    <t>152260</t>
  </si>
  <si>
    <t xml:space="preserve">0000921             </t>
  </si>
  <si>
    <t>100 mm</t>
  </si>
  <si>
    <t>20060457</t>
  </si>
  <si>
    <t xml:space="preserve">0000929             </t>
  </si>
  <si>
    <t>150 Uds. 150 mm. diámetro x 300 mm. altura</t>
  </si>
  <si>
    <t xml:space="preserve">0000930             </t>
  </si>
  <si>
    <t>Sala de suelos</t>
  </si>
  <si>
    <t xml:space="preserve">0000931             </t>
  </si>
  <si>
    <t xml:space="preserve">0000932             </t>
  </si>
  <si>
    <t xml:space="preserve">0000933             </t>
  </si>
  <si>
    <t xml:space="preserve">0000934             </t>
  </si>
  <si>
    <t xml:space="preserve">0000935             </t>
  </si>
  <si>
    <t>Sistema de ensayos</t>
  </si>
  <si>
    <t xml:space="preserve">0000936             </t>
  </si>
  <si>
    <t xml:space="preserve">0000937             </t>
  </si>
  <si>
    <t xml:space="preserve">0000938             </t>
  </si>
  <si>
    <t>Sistemas de ensayos</t>
  </si>
  <si>
    <t xml:space="preserve">Sala de suelos </t>
  </si>
  <si>
    <t xml:space="preserve">0000939             </t>
  </si>
  <si>
    <t xml:space="preserve">0000940             </t>
  </si>
  <si>
    <t xml:space="preserve">0000941             </t>
  </si>
  <si>
    <t xml:space="preserve">0000942             </t>
  </si>
  <si>
    <t>Base perforada</t>
  </si>
  <si>
    <t>Base perforada para molde CBR</t>
  </si>
  <si>
    <t>S-0902</t>
  </si>
  <si>
    <t xml:space="preserve">0000943             </t>
  </si>
  <si>
    <t>Indice de CBR</t>
  </si>
  <si>
    <t xml:space="preserve">0000944             </t>
  </si>
  <si>
    <t xml:space="preserve">0000945             </t>
  </si>
  <si>
    <t xml:space="preserve">0000946             </t>
  </si>
  <si>
    <t xml:space="preserve">0000947             </t>
  </si>
  <si>
    <t xml:space="preserve">0000948             </t>
  </si>
  <si>
    <t xml:space="preserve">0000949             </t>
  </si>
  <si>
    <t>SISTEMAS DE ENSAYO</t>
  </si>
  <si>
    <t xml:space="preserve">0000950             </t>
  </si>
  <si>
    <t xml:space="preserve">0000951             </t>
  </si>
  <si>
    <t xml:space="preserve">0000952             </t>
  </si>
  <si>
    <t xml:space="preserve">0000953             </t>
  </si>
  <si>
    <t xml:space="preserve">Base perforada </t>
  </si>
  <si>
    <t xml:space="preserve">0000954             </t>
  </si>
  <si>
    <t>Placa perforada con vástago extensible</t>
  </si>
  <si>
    <t xml:space="preserve">0000955             </t>
  </si>
  <si>
    <t xml:space="preserve">0000956             </t>
  </si>
  <si>
    <t xml:space="preserve">0000957             </t>
  </si>
  <si>
    <t>Placa perforadacon vástago extensible</t>
  </si>
  <si>
    <t>Indice Cbr</t>
  </si>
  <si>
    <t xml:space="preserve">0000958             </t>
  </si>
  <si>
    <t>Placa perforada con vátago extensible</t>
  </si>
  <si>
    <t xml:space="preserve">0000959             </t>
  </si>
  <si>
    <t xml:space="preserve">0000960             </t>
  </si>
  <si>
    <t xml:space="preserve">0000961             </t>
  </si>
  <si>
    <t xml:space="preserve">0000962             </t>
  </si>
  <si>
    <t xml:space="preserve">0000963             </t>
  </si>
  <si>
    <t xml:space="preserve">0000964             </t>
  </si>
  <si>
    <t xml:space="preserve">0000965             </t>
  </si>
  <si>
    <t xml:space="preserve">0000966             </t>
  </si>
  <si>
    <t>Sobrecarga anular de 10 libras</t>
  </si>
  <si>
    <t>sistemas de ensayos</t>
  </si>
  <si>
    <t>S-0910</t>
  </si>
  <si>
    <t xml:space="preserve">0000967             </t>
  </si>
  <si>
    <t xml:space="preserve">0000968             </t>
  </si>
  <si>
    <t xml:space="preserve">0000969             </t>
  </si>
  <si>
    <t xml:space="preserve">0000970             </t>
  </si>
  <si>
    <t xml:space="preserve">0000971             </t>
  </si>
  <si>
    <t xml:space="preserve">0000972             </t>
  </si>
  <si>
    <t xml:space="preserve">0000973             </t>
  </si>
  <si>
    <t xml:space="preserve">0000974             </t>
  </si>
  <si>
    <t xml:space="preserve">0000975             </t>
  </si>
  <si>
    <t>sobrecarga anular de 10 libras</t>
  </si>
  <si>
    <t xml:space="preserve">0000976             </t>
  </si>
  <si>
    <t xml:space="preserve">0000977             </t>
  </si>
  <si>
    <t xml:space="preserve">0000978             </t>
  </si>
  <si>
    <t>sistemas de ensayo</t>
  </si>
  <si>
    <t xml:space="preserve">0000979             </t>
  </si>
  <si>
    <t xml:space="preserve">0000980             </t>
  </si>
  <si>
    <t xml:space="preserve">0000981             </t>
  </si>
  <si>
    <t>sobrecarga ranurada de 10 libras</t>
  </si>
  <si>
    <t>S-0911</t>
  </si>
  <si>
    <t xml:space="preserve">0000982             </t>
  </si>
  <si>
    <t>Sobrecarga ranurada de 10 libras</t>
  </si>
  <si>
    <t xml:space="preserve">0000983             </t>
  </si>
  <si>
    <t xml:space="preserve">0000984             </t>
  </si>
  <si>
    <t xml:space="preserve">0000985             </t>
  </si>
  <si>
    <t xml:space="preserve">0000986             </t>
  </si>
  <si>
    <t xml:space="preserve">0000987             </t>
  </si>
  <si>
    <t xml:space="preserve">0000988             </t>
  </si>
  <si>
    <t xml:space="preserve">0000989             </t>
  </si>
  <si>
    <t xml:space="preserve">0000990             </t>
  </si>
  <si>
    <t xml:space="preserve">Sobrecarga ranurada </t>
  </si>
  <si>
    <t xml:space="preserve">0000991             </t>
  </si>
  <si>
    <t xml:space="preserve">0000992             </t>
  </si>
  <si>
    <t xml:space="preserve">0000993             </t>
  </si>
  <si>
    <t xml:space="preserve">0000994             </t>
  </si>
  <si>
    <t xml:space="preserve">0000995             </t>
  </si>
  <si>
    <t xml:space="preserve">0000996             </t>
  </si>
  <si>
    <t xml:space="preserve">0000997             </t>
  </si>
  <si>
    <t xml:space="preserve">0000998             </t>
  </si>
  <si>
    <t xml:space="preserve">0000999             </t>
  </si>
  <si>
    <t>Carga de bolas Los A</t>
  </si>
  <si>
    <t>Carga abrasiva para el desgaste de Los Angeles por la norma NLT-149/91</t>
  </si>
  <si>
    <t xml:space="preserve">0001000             </t>
  </si>
  <si>
    <t>Matraz erlenmeyer de boca estrecha de 250ml</t>
  </si>
  <si>
    <t>0033527308</t>
  </si>
  <si>
    <t xml:space="preserve">0001001             </t>
  </si>
  <si>
    <t>Matraz erlenmeter</t>
  </si>
  <si>
    <t xml:space="preserve">0001002             </t>
  </si>
  <si>
    <t>Matraz erlenmeyer de</t>
  </si>
  <si>
    <t>Matraz erlenmeyer de boca estrecha de 1000 ml</t>
  </si>
  <si>
    <t>0033527314</t>
  </si>
  <si>
    <t xml:space="preserve">0001003             </t>
  </si>
  <si>
    <t>Cápsula de evaporación de fondo plano de 110mm de diámetro</t>
  </si>
  <si>
    <t>011-0131/6</t>
  </si>
  <si>
    <t xml:space="preserve">0001004             </t>
  </si>
  <si>
    <t>Cápsula de evaporación de fondo plano de 110 mm de diámetro</t>
  </si>
  <si>
    <t>Quimicos</t>
  </si>
  <si>
    <t xml:space="preserve">0001005             </t>
  </si>
  <si>
    <t>Bote de 125 ml</t>
  </si>
  <si>
    <t>Frasco bote con tapa de rosca de 125 ml</t>
  </si>
  <si>
    <t>038-008125</t>
  </si>
  <si>
    <t xml:space="preserve">0001006             </t>
  </si>
  <si>
    <t xml:space="preserve">0001007             </t>
  </si>
  <si>
    <t>Matraz erlenmeyer co</t>
  </si>
  <si>
    <t xml:space="preserve">Matraz erlenmeyer con tapón de rosca de 250 ml </t>
  </si>
  <si>
    <t>073-000153</t>
  </si>
  <si>
    <t xml:space="preserve">0001008             </t>
  </si>
  <si>
    <t>Vaso plástico 1000ml</t>
  </si>
  <si>
    <t>Vaso de precipitado de plástico de 1000 ml</t>
  </si>
  <si>
    <t>425-001808</t>
  </si>
  <si>
    <t xml:space="preserve">0001009             </t>
  </si>
  <si>
    <t xml:space="preserve">0001011             </t>
  </si>
  <si>
    <t xml:space="preserve">0001012             </t>
  </si>
  <si>
    <t xml:space="preserve">0001013             </t>
  </si>
  <si>
    <t>Matraz aforado de 10</t>
  </si>
  <si>
    <t>Matraz aforado de 10 ml</t>
  </si>
  <si>
    <t>073-001630</t>
  </si>
  <si>
    <t xml:space="preserve">0001014             </t>
  </si>
  <si>
    <t xml:space="preserve">0001015             </t>
  </si>
  <si>
    <t>Balanza 10 Kilos</t>
  </si>
  <si>
    <t>Balanza hidróstática 10 Kilos (0.1)</t>
  </si>
  <si>
    <t>150998</t>
  </si>
  <si>
    <t>GRAMSTB10K</t>
  </si>
  <si>
    <t>10/22/0200</t>
  </si>
  <si>
    <t>Cálculo densidades método hidrostático</t>
  </si>
  <si>
    <t>SALA DE SUELOS</t>
  </si>
  <si>
    <t xml:space="preserve">0001016             </t>
  </si>
  <si>
    <t>Durómetro</t>
  </si>
  <si>
    <t>Durómetro para dureza Shore</t>
  </si>
  <si>
    <t>008624</t>
  </si>
  <si>
    <t>Baxlo precision S.L.</t>
  </si>
  <si>
    <t>PB Dureza Shore C y D</t>
  </si>
  <si>
    <t>Dureza Shore C</t>
  </si>
  <si>
    <t xml:space="preserve">0001017             </t>
  </si>
  <si>
    <t>3.15 mm</t>
  </si>
  <si>
    <t>47347/8</t>
  </si>
  <si>
    <t>Filtra</t>
  </si>
  <si>
    <t>4100000129</t>
  </si>
  <si>
    <t xml:space="preserve">0001018             </t>
  </si>
  <si>
    <t>5.60 mm</t>
  </si>
  <si>
    <t>47347/9</t>
  </si>
  <si>
    <t xml:space="preserve">0001019             </t>
  </si>
  <si>
    <t>7.10 mm</t>
  </si>
  <si>
    <t>47347/11</t>
  </si>
  <si>
    <t xml:space="preserve">0001020             </t>
  </si>
  <si>
    <t>11.20 mm</t>
  </si>
  <si>
    <t>47347/13</t>
  </si>
  <si>
    <t xml:space="preserve">0001021             </t>
  </si>
  <si>
    <t>22.40 mm</t>
  </si>
  <si>
    <t>182733/1</t>
  </si>
  <si>
    <t xml:space="preserve">0001022             </t>
  </si>
  <si>
    <t>Fondo de 203 mm</t>
  </si>
  <si>
    <t xml:space="preserve">Fondo de acero inoxidable de 203 mm de diámetro </t>
  </si>
  <si>
    <t xml:space="preserve">0001023             </t>
  </si>
  <si>
    <t>Fondo de 300 mm</t>
  </si>
  <si>
    <t xml:space="preserve">Fondo de acero inoxidable de 300 mm de diámetro </t>
  </si>
  <si>
    <t xml:space="preserve">0001026             </t>
  </si>
  <si>
    <t>Pipeta de 25 ml</t>
  </si>
  <si>
    <t xml:space="preserve">Pipeta agforada de 1 aforo, de 25 ml. Clase A, con nº de lote y certificado. </t>
  </si>
  <si>
    <t>073-001682</t>
  </si>
  <si>
    <t xml:space="preserve">0001027             </t>
  </si>
  <si>
    <t>Pipeta aforada de 1 aforo, de 25 ml. Clase A, con nº de lote y certificado.</t>
  </si>
  <si>
    <t xml:space="preserve">0001028             </t>
  </si>
  <si>
    <t xml:space="preserve">0001029             </t>
  </si>
  <si>
    <t>Pipeta aforada de 1 aforo, de 25 ml. Clase A, con nº de lote y certificado</t>
  </si>
  <si>
    <t xml:space="preserve">0001030             </t>
  </si>
  <si>
    <t xml:space="preserve">0001031             </t>
  </si>
  <si>
    <t>Vaso de 250 ml</t>
  </si>
  <si>
    <t>Vaso de precipitado de 250 ml de capacidad</t>
  </si>
  <si>
    <t>0033510108</t>
  </si>
  <si>
    <t>Ilmabor</t>
  </si>
  <si>
    <t xml:space="preserve">0001032             </t>
  </si>
  <si>
    <t xml:space="preserve">0001033             </t>
  </si>
  <si>
    <t>Vaso de 600 ml</t>
  </si>
  <si>
    <t>Vaso de precipitado de 600 ml de capacidad</t>
  </si>
  <si>
    <t>0033510112</t>
  </si>
  <si>
    <t xml:space="preserve">0001034             </t>
  </si>
  <si>
    <t xml:space="preserve">0001035             </t>
  </si>
  <si>
    <t xml:space="preserve">0001036             </t>
  </si>
  <si>
    <t>Matraz erlenmeyer de boca ancha de 250 ml de capacidad</t>
  </si>
  <si>
    <t>003327508</t>
  </si>
  <si>
    <t xml:space="preserve">0001037             </t>
  </si>
  <si>
    <t>0033527508</t>
  </si>
  <si>
    <t xml:space="preserve">0001038             </t>
  </si>
  <si>
    <t>Vaso de 50 ml</t>
  </si>
  <si>
    <t>Vaso de precipitado de 50 ml de capacidad</t>
  </si>
  <si>
    <t>0033550104</t>
  </si>
  <si>
    <t xml:space="preserve">0001039             </t>
  </si>
  <si>
    <t xml:space="preserve">0001040             </t>
  </si>
  <si>
    <t xml:space="preserve">0001041             </t>
  </si>
  <si>
    <t>809165</t>
  </si>
  <si>
    <t>ETI HO165</t>
  </si>
  <si>
    <t xml:space="preserve">0001042-2           </t>
  </si>
  <si>
    <t>CORTE DIRECTO. CAPTADOR</t>
  </si>
  <si>
    <t>21634</t>
  </si>
  <si>
    <t xml:space="preserve">0001042-3           </t>
  </si>
  <si>
    <t>23749</t>
  </si>
  <si>
    <t>SM260.40.2.ST</t>
  </si>
  <si>
    <t xml:space="preserve">0001044-1           </t>
  </si>
  <si>
    <t>BANCADA EDOMETRICA Nº0001044-1. TRASDUCTOR</t>
  </si>
  <si>
    <t>21635</t>
  </si>
  <si>
    <t xml:space="preserve">0001044-2           </t>
  </si>
  <si>
    <t>BANCADA EDOMETRICA Nº0001044-2. TRASDUCTOR</t>
  </si>
  <si>
    <t>21636</t>
  </si>
  <si>
    <t xml:space="preserve">0001044-3           </t>
  </si>
  <si>
    <t>BANCADA EDOMETRICA Nº0001044-3. TRASDUCTOR</t>
  </si>
  <si>
    <t>21637</t>
  </si>
  <si>
    <t xml:space="preserve">0001046             </t>
  </si>
  <si>
    <t>Picnómetro 100 ml</t>
  </si>
  <si>
    <t>Picnómetro Gay-Lussac de 100 ml ajuste de capacidad en el picnómetro Scharlau</t>
  </si>
  <si>
    <t>073-000989</t>
  </si>
  <si>
    <t>Brand Duran</t>
  </si>
  <si>
    <t xml:space="preserve">0001047             </t>
  </si>
  <si>
    <t xml:space="preserve">Embudo rama larga </t>
  </si>
  <si>
    <t>Embudo rama larga de 75 mmde diámetro por 150 mm de longitud de vidrio Soda Ilma</t>
  </si>
  <si>
    <t>359-793208</t>
  </si>
  <si>
    <t xml:space="preserve">0001048             </t>
  </si>
  <si>
    <t>Embudo rama larga</t>
  </si>
  <si>
    <t xml:space="preserve">0001049             </t>
  </si>
  <si>
    <t xml:space="preserve">0001050             </t>
  </si>
  <si>
    <t>Vidrio de reloj de 100 mm de diámetro de vidiro neutro Scharlau</t>
  </si>
  <si>
    <t xml:space="preserve">0001051             </t>
  </si>
  <si>
    <t xml:space="preserve">0001052             </t>
  </si>
  <si>
    <t>Vidiro de reloj</t>
  </si>
  <si>
    <t xml:space="preserve">0001053             </t>
  </si>
  <si>
    <t xml:space="preserve">0001054             </t>
  </si>
  <si>
    <t xml:space="preserve">0001055             </t>
  </si>
  <si>
    <t>Crisol ALSINT de 25</t>
  </si>
  <si>
    <t xml:space="preserve">0001061             </t>
  </si>
  <si>
    <t>Matraz 250 ml</t>
  </si>
  <si>
    <t>Matraz aforado de 250 ml de capacidad</t>
  </si>
  <si>
    <t>9.276692</t>
  </si>
  <si>
    <t xml:space="preserve">0001062             </t>
  </si>
  <si>
    <t>Jeringuilla</t>
  </si>
  <si>
    <t xml:space="preserve">0001063             </t>
  </si>
  <si>
    <t xml:space="preserve">Extractor manual </t>
  </si>
  <si>
    <t>Extractor manual de muestras</t>
  </si>
  <si>
    <t>08001382</t>
  </si>
  <si>
    <t>16-T0082/A</t>
  </si>
  <si>
    <t>Sala de Geotécnia</t>
  </si>
  <si>
    <t xml:space="preserve">0001064             </t>
  </si>
  <si>
    <t>Talladores</t>
  </si>
  <si>
    <t>Tallado de muestras</t>
  </si>
  <si>
    <t xml:space="preserve">0001065             </t>
  </si>
  <si>
    <t xml:space="preserve">0001066             </t>
  </si>
  <si>
    <t xml:space="preserve">0001067             </t>
  </si>
  <si>
    <t>Hornillo</t>
  </si>
  <si>
    <t>4300000187</t>
  </si>
  <si>
    <t>Toma de muestras inalteradas</t>
  </si>
  <si>
    <t>Camión de sondeos</t>
  </si>
  <si>
    <t xml:space="preserve">0001068             </t>
  </si>
  <si>
    <t>Caja para embalaje</t>
  </si>
  <si>
    <t xml:space="preserve">0001069             </t>
  </si>
  <si>
    <t>Cilindro tomamuestra</t>
  </si>
  <si>
    <t>Cilindro tomamuestras de filo cortante</t>
  </si>
  <si>
    <t>Diámetro exterior 65 mm.
Diámetro interior 63 mm.</t>
  </si>
  <si>
    <t>Camión de Sondeos</t>
  </si>
  <si>
    <t xml:space="preserve">0001070             </t>
  </si>
  <si>
    <t>Parafina</t>
  </si>
  <si>
    <t>Parafina, vendas de malla abierta y brocha</t>
  </si>
  <si>
    <t>Conservación muestras inalteradas</t>
  </si>
  <si>
    <t xml:space="preserve">0001071             </t>
  </si>
  <si>
    <t>Tubo tomamuestras</t>
  </si>
  <si>
    <t>Tubo tomamuestras de pared delgada</t>
  </si>
  <si>
    <t>Toma de muestras</t>
  </si>
  <si>
    <t xml:space="preserve">0001072             </t>
  </si>
  <si>
    <t>Tubo tomamuestras de pistón fijo</t>
  </si>
  <si>
    <t xml:space="preserve">0001073             </t>
  </si>
  <si>
    <t>Tubo tomamuestras de pared gruesa</t>
  </si>
  <si>
    <t xml:space="preserve">0001074             </t>
  </si>
  <si>
    <t>Tubo simple de tomamuestras a rotación</t>
  </si>
  <si>
    <t>Toma de muestras en sondeos
Tubos de 3 m. de longitud y 85 mm. de diámetro.</t>
  </si>
  <si>
    <t xml:space="preserve">0001075             </t>
  </si>
  <si>
    <t>Tubo doble de tomamuestras a rotación</t>
  </si>
  <si>
    <t>Toma de muestras
Tubo  de 3 m. de longitud y 85 mm. de diámetro</t>
  </si>
  <si>
    <t xml:space="preserve">0001078             </t>
  </si>
  <si>
    <t>Puntaza</t>
  </si>
  <si>
    <t>Ensayo de penetración</t>
  </si>
  <si>
    <t xml:space="preserve">0001079             </t>
  </si>
  <si>
    <t>Varilla</t>
  </si>
  <si>
    <t>Varillas de 1 m. de longitud y 33 mm. de diámetro.</t>
  </si>
  <si>
    <t xml:space="preserve">0001080             </t>
  </si>
  <si>
    <t>Cono</t>
  </si>
  <si>
    <t>Puntaza DPSH</t>
  </si>
  <si>
    <t>Prueba de penetración</t>
  </si>
  <si>
    <t xml:space="preserve">0001081             </t>
  </si>
  <si>
    <t>Medidor de par</t>
  </si>
  <si>
    <t xml:space="preserve">0001082             </t>
  </si>
  <si>
    <t>Ref.  Verticalidad</t>
  </si>
  <si>
    <t>Referencia de verticalidad</t>
  </si>
  <si>
    <t xml:space="preserve">0001083             </t>
  </si>
  <si>
    <t>Útil toma de muestra</t>
  </si>
  <si>
    <t>Útil para toma de muestra de agua en sondeos</t>
  </si>
  <si>
    <t xml:space="preserve">0001084             </t>
  </si>
  <si>
    <t>Nevera portátil</t>
  </si>
  <si>
    <t xml:space="preserve">0001085             </t>
  </si>
  <si>
    <t>Nevera</t>
  </si>
  <si>
    <t xml:space="preserve">0001086             </t>
  </si>
  <si>
    <t>Pipeta graduada Blaubrand de 5 ml de capacidad y graduación de 0.05 ml</t>
  </si>
  <si>
    <t>9.272127</t>
  </si>
  <si>
    <t>BRAND</t>
  </si>
  <si>
    <t xml:space="preserve">0001087             </t>
  </si>
  <si>
    <t>75.00 mm</t>
  </si>
  <si>
    <t>49037/4</t>
  </si>
  <si>
    <t xml:space="preserve">0001088             </t>
  </si>
  <si>
    <t>19.00 mm</t>
  </si>
  <si>
    <t>49037/3</t>
  </si>
  <si>
    <t xml:space="preserve">0001089             </t>
  </si>
  <si>
    <t>4.75 mm.</t>
  </si>
  <si>
    <t xml:space="preserve">0001090             </t>
  </si>
  <si>
    <t>0.425 mm.</t>
  </si>
  <si>
    <t xml:space="preserve">0001091             </t>
  </si>
  <si>
    <t>T-TU340-20</t>
  </si>
  <si>
    <t xml:space="preserve">0001092             </t>
  </si>
  <si>
    <t>Llave dinamométrica</t>
  </si>
  <si>
    <t>Llave dinamométrica TOHNICHI</t>
  </si>
  <si>
    <t>QLE1400N</t>
  </si>
  <si>
    <t>TOHNICHI</t>
  </si>
  <si>
    <t>SALA INSTALACIONES</t>
  </si>
  <si>
    <t xml:space="preserve">0001093             </t>
  </si>
  <si>
    <t>MANÓMETROS</t>
  </si>
  <si>
    <t>Manómetro  de glicerina 10 BAR y 2 Manómetros de 25 BAR</t>
  </si>
  <si>
    <t>EN 837-1</t>
  </si>
  <si>
    <t>4100000136</t>
  </si>
  <si>
    <t xml:space="preserve">0001095             </t>
  </si>
  <si>
    <t>CAUDALÍMETRO</t>
  </si>
  <si>
    <t>MALETÍN CAUDALÍMETRO - MANÓMETRO - TERMÓMETRO</t>
  </si>
  <si>
    <t>DEBIT 157</t>
  </si>
  <si>
    <t xml:space="preserve">DEBIT </t>
  </si>
  <si>
    <t>157</t>
  </si>
  <si>
    <t xml:space="preserve">0001097             </t>
  </si>
  <si>
    <t>COMPROBADOR DE REDES</t>
  </si>
  <si>
    <t>PINZAS AMPEROMÉTRICAS, COMPROBADOR DE REDES Y LUXÓMETRO</t>
  </si>
  <si>
    <t>MI 3102</t>
  </si>
  <si>
    <t>METREL</t>
  </si>
  <si>
    <t>KIT REBT 2008</t>
  </si>
  <si>
    <t>4100000137</t>
  </si>
  <si>
    <t xml:space="preserve">0001098             </t>
  </si>
  <si>
    <t xml:space="preserve">0001099             </t>
  </si>
  <si>
    <t xml:space="preserve">0001106             </t>
  </si>
  <si>
    <t>Picnómetro 2000 ml. para densidad máxima</t>
  </si>
  <si>
    <t>20/023</t>
  </si>
  <si>
    <t>2000 ML.</t>
  </si>
  <si>
    <t xml:space="preserve">0001108             </t>
  </si>
  <si>
    <t>Recipiente Vacío</t>
  </si>
  <si>
    <t>Recipiente para vacío Infratest</t>
  </si>
  <si>
    <t>24.0750</t>
  </si>
  <si>
    <t>Infratest Testing Systems</t>
  </si>
  <si>
    <t>20-1435</t>
  </si>
  <si>
    <t xml:space="preserve">0001109             </t>
  </si>
  <si>
    <t>Termostato</t>
  </si>
  <si>
    <t>Termostato de inmersión TFB</t>
  </si>
  <si>
    <t>1800</t>
  </si>
  <si>
    <t>BUNSEN</t>
  </si>
  <si>
    <t xml:space="preserve">0001113             </t>
  </si>
  <si>
    <t>Pisón morteros cuadr</t>
  </si>
  <si>
    <t>Pisón de 50 g. de sección cuadrada para ensayos de mortero</t>
  </si>
  <si>
    <t>Sala de cementos</t>
  </si>
  <si>
    <t xml:space="preserve">0001114             </t>
  </si>
  <si>
    <t xml:space="preserve">Moldes mortero </t>
  </si>
  <si>
    <t>moldes para ensayo de reactividad de los áridos con alcalis</t>
  </si>
  <si>
    <t xml:space="preserve">0001116             </t>
  </si>
  <si>
    <t>Galgas medicion</t>
  </si>
  <si>
    <t xml:space="preserve">0001117             </t>
  </si>
  <si>
    <t>Pisón mortero circul</t>
  </si>
  <si>
    <t>Pisón de 250 g. de sección circular para ensayos de mortero</t>
  </si>
  <si>
    <t xml:space="preserve">0001118             </t>
  </si>
  <si>
    <t>Termómetro mezclas</t>
  </si>
  <si>
    <t>termometro infrarrojo para mezclas bituminosas. Precision 0.1ºC</t>
  </si>
  <si>
    <t xml:space="preserve">0001120             </t>
  </si>
  <si>
    <t>Equipo carga particu</t>
  </si>
  <si>
    <t>Dispositivo de carga de particulas</t>
  </si>
  <si>
    <t xml:space="preserve">0001121             </t>
  </si>
  <si>
    <t>Tronzadora eléctrica</t>
  </si>
  <si>
    <t>Cortadora electrica para barras corrugadas</t>
  </si>
  <si>
    <t>Metawood</t>
  </si>
  <si>
    <t>MTTM2000-355</t>
  </si>
  <si>
    <t>4100000054</t>
  </si>
  <si>
    <t xml:space="preserve">0001122             </t>
  </si>
  <si>
    <t>Carretilla</t>
  </si>
  <si>
    <t>Carretilla Europea</t>
  </si>
  <si>
    <t>4000000010</t>
  </si>
  <si>
    <t xml:space="preserve">0001123             </t>
  </si>
  <si>
    <t>20123496</t>
  </si>
  <si>
    <t xml:space="preserve">0001124             </t>
  </si>
  <si>
    <t>20123499</t>
  </si>
  <si>
    <t xml:space="preserve">0001125             </t>
  </si>
  <si>
    <t>Vaso para centrifuga</t>
  </si>
  <si>
    <t>Vaso para centrifuga B-300</t>
  </si>
  <si>
    <t xml:space="preserve">0001126             </t>
  </si>
  <si>
    <t>Vaso para centrifuga B-300. Repuesto</t>
  </si>
  <si>
    <t xml:space="preserve">0001127             </t>
  </si>
  <si>
    <t xml:space="preserve">0001128             </t>
  </si>
  <si>
    <t xml:space="preserve">0001129             </t>
  </si>
  <si>
    <t xml:space="preserve">0001130             </t>
  </si>
  <si>
    <t xml:space="preserve">0001131             </t>
  </si>
  <si>
    <t xml:space="preserve">0001132             </t>
  </si>
  <si>
    <t xml:space="preserve">0001133             </t>
  </si>
  <si>
    <t xml:space="preserve">0001135             </t>
  </si>
  <si>
    <t>Collar molde marshal</t>
  </si>
  <si>
    <t>Collar para Molde Marshall</t>
  </si>
  <si>
    <t xml:space="preserve">0001136             </t>
  </si>
  <si>
    <t>Arqueta</t>
  </si>
  <si>
    <t>Arqueta sala de hormigones</t>
  </si>
  <si>
    <t>4300000315</t>
  </si>
  <si>
    <t xml:space="preserve">0001138             </t>
  </si>
  <si>
    <t>Bandeja plana</t>
  </si>
  <si>
    <t xml:space="preserve">Bandeja plana, rígida, metálica de 850 mm x 850 mm; </t>
  </si>
  <si>
    <t xml:space="preserve">0001139             </t>
  </si>
  <si>
    <t>Molde en V</t>
  </si>
  <si>
    <t>Molde con forma de embudo en V</t>
  </si>
  <si>
    <t xml:space="preserve">0001140             </t>
  </si>
  <si>
    <t>Caja en L</t>
  </si>
  <si>
    <t xml:space="preserve">Caja en L: (Molde, compuerta plana, 2 juegos separadores de barras) - (3 BARRAS </t>
  </si>
  <si>
    <t xml:space="preserve">0001141             </t>
  </si>
  <si>
    <t>Anillo japonés</t>
  </si>
  <si>
    <t>Anillo japonés, (DE 20 BARRAS x 10 mm de diámetro)  + (DE 12 BARRAS X 28 mm de d</t>
  </si>
  <si>
    <t xml:space="preserve">0001145             </t>
  </si>
  <si>
    <t>Regla de 3 m</t>
  </si>
  <si>
    <t xml:space="preserve">0001150             </t>
  </si>
  <si>
    <t>Camara digital</t>
  </si>
  <si>
    <t>Cámara digital</t>
  </si>
  <si>
    <t>Canonn</t>
  </si>
  <si>
    <t xml:space="preserve"> IXUS 55</t>
  </si>
  <si>
    <t xml:space="preserve">0001155             </t>
  </si>
  <si>
    <t>Tubo en L</t>
  </si>
  <si>
    <t>Tubo en L para ensayo de permeabilidad de paramento vertical</t>
  </si>
  <si>
    <t>Fabricacion propia</t>
  </si>
  <si>
    <t xml:space="preserve">0001168             </t>
  </si>
  <si>
    <t>Extactor aislante</t>
  </si>
  <si>
    <t>Extractor de muestras de aislante</t>
  </si>
  <si>
    <t>6000000001</t>
  </si>
  <si>
    <t xml:space="preserve">0001172             </t>
  </si>
  <si>
    <t>0.020 mm</t>
  </si>
  <si>
    <t>152295/1</t>
  </si>
  <si>
    <t xml:space="preserve">0001173             </t>
  </si>
  <si>
    <t>0.071 mm</t>
  </si>
  <si>
    <t>152296/1</t>
  </si>
  <si>
    <t xml:space="preserve">0001174             </t>
  </si>
  <si>
    <t>0.045 mm</t>
  </si>
  <si>
    <t>152297/1</t>
  </si>
  <si>
    <t xml:space="preserve">0001175             </t>
  </si>
  <si>
    <t>Util flexotracción</t>
  </si>
  <si>
    <t>Util flexotracción para probetas prismaticas de hormigón</t>
  </si>
  <si>
    <t xml:space="preserve">0001176             </t>
  </si>
  <si>
    <t>Moldes prismaticos</t>
  </si>
  <si>
    <t>Moldes prismaticos de PVC reforzado para probetas prismáticas de 150x150x600 mm</t>
  </si>
  <si>
    <t xml:space="preserve">0001177             </t>
  </si>
  <si>
    <t>Cono Abrams</t>
  </si>
  <si>
    <t>Equipo completo para Cono Abrams</t>
  </si>
  <si>
    <t xml:space="preserve">0001178             </t>
  </si>
  <si>
    <t xml:space="preserve">0001179             </t>
  </si>
  <si>
    <t>Pinza amperimétrica</t>
  </si>
  <si>
    <t>3790599</t>
  </si>
  <si>
    <t>FLUKE 374</t>
  </si>
  <si>
    <t xml:space="preserve">0001182             </t>
  </si>
  <si>
    <t>Balanza 8,200g</t>
  </si>
  <si>
    <t>Balanza de sobremesa con pesada hidrostatica 8.200g</t>
  </si>
  <si>
    <t>BL151270001</t>
  </si>
  <si>
    <t>COBOS</t>
  </si>
  <si>
    <t>D8200CBC</t>
  </si>
  <si>
    <t>4122000010</t>
  </si>
  <si>
    <t>suelos</t>
  </si>
  <si>
    <t xml:space="preserve">0001184             </t>
  </si>
  <si>
    <t xml:space="preserve">Caudalimetro </t>
  </si>
  <si>
    <t>Caudalimetro ultrasonico para medición de caudales de liquidos en tuberias</t>
  </si>
  <si>
    <t>effiautomation</t>
  </si>
  <si>
    <t>PilotE2 Heatmeter Web</t>
  </si>
  <si>
    <t>4122000007</t>
  </si>
  <si>
    <t xml:space="preserve">0001185             </t>
  </si>
  <si>
    <t>Dataloger</t>
  </si>
  <si>
    <t>Dataloger para medicion de temperatura y humedad ambiente</t>
  </si>
  <si>
    <t>Testo</t>
  </si>
  <si>
    <t>Testo 174H</t>
  </si>
  <si>
    <t xml:space="preserve">0001186             </t>
  </si>
  <si>
    <t>Placa de carga 30Tn</t>
  </si>
  <si>
    <t>Placa de carga MATEST S225KIT/DFI-PHI 30</t>
  </si>
  <si>
    <t>16005-603</t>
  </si>
  <si>
    <t>MATEST S225KIT</t>
  </si>
  <si>
    <t xml:space="preserve">0001192             </t>
  </si>
  <si>
    <t>Celula de carga 5Tn</t>
  </si>
  <si>
    <t>Celula de carga 5Tn para placa de carga + transductor DFI</t>
  </si>
  <si>
    <t>4817 - 22009</t>
  </si>
  <si>
    <t>H0206/1</t>
  </si>
  <si>
    <t xml:space="preserve">0001193             </t>
  </si>
  <si>
    <t>Celula de carga 30Tn</t>
  </si>
  <si>
    <t>Celula de carga 30Tn + equipo de medida digital</t>
  </si>
  <si>
    <t>CODEIN</t>
  </si>
  <si>
    <t>PHI-30</t>
  </si>
  <si>
    <t>Compresion- para utilizarla como placa de carga
tracción- para utilizarla en la tracción de anclajes, bulones, aplacados</t>
  </si>
  <si>
    <t xml:space="preserve">0001194             </t>
  </si>
  <si>
    <t>Microcospio</t>
  </si>
  <si>
    <t>Microcospio 60 aumentos</t>
  </si>
  <si>
    <t>No74</t>
  </si>
  <si>
    <t>Peak</t>
  </si>
  <si>
    <t>2034-60</t>
  </si>
  <si>
    <t>4001000000</t>
  </si>
  <si>
    <t>Espesor de pintura aplicado sobre substrato no metálico (mortero, hormigón, ladrillo....)</t>
  </si>
  <si>
    <t xml:space="preserve">0001195             </t>
  </si>
  <si>
    <t>Comparador</t>
  </si>
  <si>
    <t>Comparador Baty 0-30 mm</t>
  </si>
  <si>
    <t>Baty</t>
  </si>
  <si>
    <t>0-30 mm</t>
  </si>
  <si>
    <t>4003000012</t>
  </si>
  <si>
    <t>Pruebas de carga en estructuras en obras de edificacación/obra civil</t>
  </si>
  <si>
    <t>SALA ALMACEN</t>
  </si>
  <si>
    <t xml:space="preserve">0001196             </t>
  </si>
  <si>
    <t xml:space="preserve">0001197             </t>
  </si>
  <si>
    <t xml:space="preserve">0001202             </t>
  </si>
  <si>
    <t>COMPARADOR</t>
  </si>
  <si>
    <t>Comparador MITUTOYO 0-10 mm</t>
  </si>
  <si>
    <t>WWW183</t>
  </si>
  <si>
    <t>2046S</t>
  </si>
  <si>
    <t>Prueba de carga en estructuras obracivil/edificación</t>
  </si>
  <si>
    <t xml:space="preserve">0001203             </t>
  </si>
  <si>
    <t>WWW640</t>
  </si>
  <si>
    <t xml:space="preserve">0001204             </t>
  </si>
  <si>
    <t xml:space="preserve">WWW665 </t>
  </si>
  <si>
    <t xml:space="preserve">0001205             </t>
  </si>
  <si>
    <t>WWW648</t>
  </si>
  <si>
    <t xml:space="preserve">0001206             </t>
  </si>
  <si>
    <t>WWW639</t>
  </si>
  <si>
    <t xml:space="preserve">0001207             </t>
  </si>
  <si>
    <t xml:space="preserve">0001208             </t>
  </si>
  <si>
    <t>Comparador MITUTOYO 0-50 mm</t>
  </si>
  <si>
    <t>WYP792</t>
  </si>
  <si>
    <t>3058SB-19</t>
  </si>
  <si>
    <t xml:space="preserve">0001209             </t>
  </si>
  <si>
    <t>WYP785</t>
  </si>
  <si>
    <t xml:space="preserve">0001210             </t>
  </si>
  <si>
    <t>WZH271</t>
  </si>
  <si>
    <t xml:space="preserve">0001211             </t>
  </si>
  <si>
    <t>TERMOMETRO METALICO</t>
  </si>
  <si>
    <t>Termometro metálico -50+300 ºC</t>
  </si>
  <si>
    <t>GESA</t>
  </si>
  <si>
    <t>TERMOMETRO METALICO DIGITALx4 UDS.</t>
  </si>
  <si>
    <t>Medida de temperatura en campo</t>
  </si>
  <si>
    <t xml:space="preserve">0001214             </t>
  </si>
  <si>
    <t>Comparador 0-30 mm</t>
  </si>
  <si>
    <t>KAFER</t>
  </si>
  <si>
    <t>4003000038</t>
  </si>
  <si>
    <t xml:space="preserve">0001215             </t>
  </si>
  <si>
    <t xml:space="preserve">0001216             </t>
  </si>
  <si>
    <t xml:space="preserve">0001217             </t>
  </si>
  <si>
    <t xml:space="preserve">0001218             </t>
  </si>
  <si>
    <t xml:space="preserve">0001219             </t>
  </si>
  <si>
    <t xml:space="preserve">0001221             </t>
  </si>
  <si>
    <t>CONO MARSH</t>
  </si>
  <si>
    <t>CONO MARSH D4 PARA VISCOSIDAD LODOS TIXOTROPICOS (BENTONITICOS)</t>
  </si>
  <si>
    <t>CONO MARSHA D4</t>
  </si>
  <si>
    <t>VISCOSIDAD LODOS</t>
  </si>
  <si>
    <t xml:space="preserve">0001222             </t>
  </si>
  <si>
    <t>CONO MARSH D10 PARA VISCOSIDAD LECHADAS CEMENTO</t>
  </si>
  <si>
    <t>CONO MARSH D10</t>
  </si>
  <si>
    <t>MEDICIÓN VISCOSIDAD LECHADAS CEMENTO</t>
  </si>
  <si>
    <t xml:space="preserve">0001231             </t>
  </si>
  <si>
    <t>Cinta métrica</t>
  </si>
  <si>
    <t>Cinta métrica 8m</t>
  </si>
  <si>
    <t>Stanley</t>
  </si>
  <si>
    <t>Tylon</t>
  </si>
  <si>
    <t>Almacen equipos</t>
  </si>
  <si>
    <t xml:space="preserve">0001334             </t>
  </si>
  <si>
    <t>Arnés</t>
  </si>
  <si>
    <t>Arnés anticaída con anclaje frontal y dorsal</t>
  </si>
  <si>
    <t>234500366</t>
  </si>
  <si>
    <t>Accesus</t>
  </si>
  <si>
    <t>AO3S</t>
  </si>
  <si>
    <t>4107000038</t>
  </si>
  <si>
    <t>Fecha fabricación arnés: 05/2023</t>
  </si>
  <si>
    <t xml:space="preserve">0001335             </t>
  </si>
  <si>
    <t xml:space="preserve">Arnés anticaída </t>
  </si>
  <si>
    <t>21351</t>
  </si>
  <si>
    <t>IRUDEK 2000 SL</t>
  </si>
  <si>
    <t>IRUDECK LIGHT PLUS 2 LOTE 26917</t>
  </si>
  <si>
    <t xml:space="preserve">0001336             </t>
  </si>
  <si>
    <t>Arnés anticaída</t>
  </si>
  <si>
    <t>19427388</t>
  </si>
  <si>
    <t>ACCESUS</t>
  </si>
  <si>
    <t>A10R</t>
  </si>
  <si>
    <t>Fecha fabricación: 09/2019</t>
  </si>
  <si>
    <t xml:space="preserve">0001337             </t>
  </si>
  <si>
    <t>0401</t>
  </si>
  <si>
    <t>IRUDEK</t>
  </si>
  <si>
    <t>Arnés de sseguridad light 4 plus</t>
  </si>
  <si>
    <t>Fecha de fabricaación: 09/2019</t>
  </si>
  <si>
    <t xml:space="preserve">0001338             </t>
  </si>
  <si>
    <t>Calibre pie de rey</t>
  </si>
  <si>
    <t>Calibre de pie de rey de 600 mm</t>
  </si>
  <si>
    <t>550-205-10</t>
  </si>
  <si>
    <t>CEC-60C</t>
  </si>
  <si>
    <t>0-600 mm</t>
  </si>
  <si>
    <t xml:space="preserve">0001332             </t>
  </si>
  <si>
    <t>Termómetro digital</t>
  </si>
  <si>
    <t>digi-thermo</t>
  </si>
  <si>
    <t>WT-2</t>
  </si>
  <si>
    <t>4000000180</t>
  </si>
  <si>
    <t xml:space="preserve">0001304             </t>
  </si>
  <si>
    <t>Calibre pie de rey digital de 200 mm</t>
  </si>
  <si>
    <t>A23096072</t>
  </si>
  <si>
    <t>CD-20APX</t>
  </si>
  <si>
    <t>0-200 mm</t>
  </si>
  <si>
    <t xml:space="preserve">0001305             </t>
  </si>
  <si>
    <t>Aplicador pintura</t>
  </si>
  <si>
    <t>Aplicador cuadrangular de 80mm de ancho útil para espesores 50-100-150-200 micra</t>
  </si>
  <si>
    <t>No consta</t>
  </si>
  <si>
    <t>LUMAQUIN</t>
  </si>
  <si>
    <t>ref 60003150065</t>
  </si>
  <si>
    <t>para extender pintura sobre cartulina para ensayo frote húmedo</t>
  </si>
  <si>
    <t>sala ensayos pinturas</t>
  </si>
  <si>
    <t xml:space="preserve">0001293             </t>
  </si>
  <si>
    <t>COPA FORD 4</t>
  </si>
  <si>
    <t>Copa de viscosidad ford 4 con asa</t>
  </si>
  <si>
    <t>08.2201.126</t>
  </si>
  <si>
    <t>Neurtek</t>
  </si>
  <si>
    <t xml:space="preserve">0001294             </t>
  </si>
  <si>
    <t>COPA FORD 5</t>
  </si>
  <si>
    <t>Copa de viscosidad ford 5 con asa</t>
  </si>
  <si>
    <t>08.2103.093</t>
  </si>
  <si>
    <t xml:space="preserve">0001295             </t>
  </si>
  <si>
    <t xml:space="preserve">Manometro presión </t>
  </si>
  <si>
    <t>Manómetro pruebas presión de 0 a 25 bar. Diametro 63 mm con glicerina</t>
  </si>
  <si>
    <t>2204115808</t>
  </si>
  <si>
    <t>MeI</t>
  </si>
  <si>
    <t>605</t>
  </si>
  <si>
    <t>4000000150</t>
  </si>
  <si>
    <t xml:space="preserve">0001296             </t>
  </si>
  <si>
    <t>Manómetro presión</t>
  </si>
  <si>
    <t>Manómetro pruebas presión de 0 a 25 bar. Diámetro 63 mm con glicerina</t>
  </si>
  <si>
    <t>2204115949</t>
  </si>
  <si>
    <t xml:space="preserve">0001297             </t>
  </si>
  <si>
    <t>2204114417</t>
  </si>
  <si>
    <t xml:space="preserve">0001279             </t>
  </si>
  <si>
    <t>Balanza 0,01g</t>
  </si>
  <si>
    <t>Balanza de 3300g y precision 0.01</t>
  </si>
  <si>
    <t>106730</t>
  </si>
  <si>
    <t>Gibertini</t>
  </si>
  <si>
    <t>EUROPE3000HR</t>
  </si>
  <si>
    <t xml:space="preserve">0001280             </t>
  </si>
  <si>
    <t>Comparador MITUTOYO 0-30 mm</t>
  </si>
  <si>
    <t>AKSJ06</t>
  </si>
  <si>
    <t>2052SB-19</t>
  </si>
  <si>
    <t>PLACA DE CARGA</t>
  </si>
  <si>
    <t xml:space="preserve">0001281             </t>
  </si>
  <si>
    <t>ZMF146</t>
  </si>
  <si>
    <t xml:space="preserve">0001282             </t>
  </si>
  <si>
    <t>AEJA32</t>
  </si>
  <si>
    <t xml:space="preserve">0001276             </t>
  </si>
  <si>
    <t>Manómetro</t>
  </si>
  <si>
    <t>Monómetro patrón</t>
  </si>
  <si>
    <t>2106142843</t>
  </si>
  <si>
    <t>MEI</t>
  </si>
  <si>
    <t>605 - DIAMETRO 63</t>
  </si>
  <si>
    <t xml:space="preserve">0001269             </t>
  </si>
  <si>
    <t>Calibre pie de rey 300 mm</t>
  </si>
  <si>
    <t>0002519</t>
  </si>
  <si>
    <t>MITUTUYO</t>
  </si>
  <si>
    <t>CD-30DAX</t>
  </si>
  <si>
    <t>0-300 mm.</t>
  </si>
  <si>
    <t xml:space="preserve">0001270             </t>
  </si>
  <si>
    <t>Llave dinamométrica STAHLWILLE [40-200NM]</t>
  </si>
  <si>
    <t>196177040</t>
  </si>
  <si>
    <t xml:space="preserve">STAHLWILLE </t>
  </si>
  <si>
    <t>MANOSKPO</t>
  </si>
  <si>
    <t xml:space="preserve">0001245             </t>
  </si>
  <si>
    <t xml:space="preserve">0001246             </t>
  </si>
  <si>
    <t xml:space="preserve">0001247             </t>
  </si>
  <si>
    <t xml:space="preserve">0001248             </t>
  </si>
  <si>
    <t xml:space="preserve">0001249             </t>
  </si>
  <si>
    <t xml:space="preserve">0001250             </t>
  </si>
  <si>
    <t>20070527</t>
  </si>
  <si>
    <t xml:space="preserve">0001251             </t>
  </si>
  <si>
    <t>20070580</t>
  </si>
  <si>
    <t xml:space="preserve">0001252             </t>
  </si>
  <si>
    <t>025112.12</t>
  </si>
  <si>
    <t xml:space="preserve">0001253             </t>
  </si>
  <si>
    <t>EIT-A0126</t>
  </si>
  <si>
    <t xml:space="preserve">0001254             </t>
  </si>
  <si>
    <t>20070463</t>
  </si>
  <si>
    <t xml:space="preserve">0001255             </t>
  </si>
  <si>
    <t>20070457</t>
  </si>
  <si>
    <t xml:space="preserve">0001256             </t>
  </si>
  <si>
    <t>20070523</t>
  </si>
  <si>
    <t xml:space="preserve">0001257             </t>
  </si>
  <si>
    <t>20070105</t>
  </si>
  <si>
    <t xml:space="preserve">0001258             </t>
  </si>
  <si>
    <t>20060404</t>
  </si>
  <si>
    <t xml:space="preserve">0001259             </t>
  </si>
  <si>
    <t>20111640</t>
  </si>
  <si>
    <t xml:space="preserve">0001260             </t>
  </si>
  <si>
    <t>025442.6</t>
  </si>
  <si>
    <t xml:space="preserve">0001261             </t>
  </si>
  <si>
    <t>0.2500 mm</t>
  </si>
  <si>
    <t>182734/1</t>
  </si>
  <si>
    <t xml:space="preserve">0001262             </t>
  </si>
  <si>
    <t>20070490</t>
  </si>
  <si>
    <t xml:space="preserve">0001263             </t>
  </si>
  <si>
    <t>023896.7</t>
  </si>
  <si>
    <t xml:space="preserve">0001264             </t>
  </si>
  <si>
    <t>0.250 mm</t>
  </si>
  <si>
    <t>20070558</t>
  </si>
  <si>
    <t xml:space="preserve">0000184             </t>
  </si>
  <si>
    <t>Buchner 95 mm</t>
  </si>
  <si>
    <t>Buchner 95 mm diámetro, con placa de 90 mm diámetro.</t>
  </si>
  <si>
    <t>IB-2374</t>
  </si>
  <si>
    <t xml:space="preserve">0000185             </t>
  </si>
  <si>
    <t>Kitasato de 1000 ml</t>
  </si>
  <si>
    <t>IB-6482</t>
  </si>
  <si>
    <t xml:space="preserve">0000242             </t>
  </si>
  <si>
    <t>Agujas Lechatelier</t>
  </si>
  <si>
    <t>6 agujas</t>
  </si>
  <si>
    <t xml:space="preserve">0000243             </t>
  </si>
  <si>
    <t>Pinzas Lechatelier</t>
  </si>
  <si>
    <t>6 pinzas</t>
  </si>
  <si>
    <t xml:space="preserve">0000244             </t>
  </si>
  <si>
    <t>Vidrio</t>
  </si>
  <si>
    <t>12 Pares de vidrio para agujas de Lechatelier (nº equipo: 242)</t>
  </si>
  <si>
    <t xml:space="preserve">0001243             </t>
  </si>
  <si>
    <t>Balanza</t>
  </si>
  <si>
    <t>BALANZA MAX=30 kg e=1 g</t>
  </si>
  <si>
    <t>2609</t>
  </si>
  <si>
    <t>BDcom</t>
  </si>
  <si>
    <t>DL-B ACS-B</t>
  </si>
  <si>
    <t>Áridos/Suelos</t>
  </si>
  <si>
    <t xml:space="preserve">0001242             </t>
  </si>
  <si>
    <t>Durómetro Shore A</t>
  </si>
  <si>
    <t>0223788</t>
  </si>
  <si>
    <t>Shore A</t>
  </si>
  <si>
    <t>OFICINA</t>
  </si>
  <si>
    <t xml:space="preserve">0001238             </t>
  </si>
  <si>
    <t>Vacuometro analogico</t>
  </si>
  <si>
    <t xml:space="preserve">Manometro de vacio para el ensayo de UNE-EN 933-10 Filler   </t>
  </si>
  <si>
    <t>0019-001</t>
  </si>
  <si>
    <t>Granulometria corriente de aire UNE-EN 933-10</t>
  </si>
  <si>
    <t>Sala horno troxler</t>
  </si>
  <si>
    <t xml:space="preserve">0001187             </t>
  </si>
  <si>
    <t>Flotador aluminio</t>
  </si>
  <si>
    <t>Flotador aluminio consistencia materiales bituminosos</t>
  </si>
  <si>
    <t xml:space="preserve">0001191             </t>
  </si>
  <si>
    <t>Util armaduras</t>
  </si>
  <si>
    <t xml:space="preserve">Util para ensayo de carga concentrada </t>
  </si>
  <si>
    <t>5525000000</t>
  </si>
  <si>
    <t xml:space="preserve">0001220             </t>
  </si>
  <si>
    <t>Cjto prueba de carga</t>
  </si>
  <si>
    <t>Utiles para prueba de carga-12 unidades completas</t>
  </si>
  <si>
    <t xml:space="preserve">Fabricado a medida por Andres Rodriguez </t>
  </si>
  <si>
    <t>4100000050</t>
  </si>
  <si>
    <t xml:space="preserve">0001233             </t>
  </si>
  <si>
    <t>Util ensayo de nudos</t>
  </si>
  <si>
    <t xml:space="preserve">Util para ensayo de nudos armadura básica según UNE EN 10080:2006 </t>
  </si>
  <si>
    <t>Equipos para proceso de información</t>
  </si>
  <si>
    <t xml:space="preserve">0000006             </t>
  </si>
  <si>
    <t>PC Prensa Hormigón</t>
  </si>
  <si>
    <t xml:space="preserve">0000153             </t>
  </si>
  <si>
    <t>PC Multiensayos</t>
  </si>
  <si>
    <t xml:space="preserve">0000004             </t>
  </si>
  <si>
    <t>PC Prensa Aceros</t>
  </si>
  <si>
    <t xml:space="preserve">0001149             </t>
  </si>
  <si>
    <t>Ordenador Tecnico 1</t>
  </si>
  <si>
    <t>Ordenador compuesto de Torreta,  teclado y raton</t>
  </si>
  <si>
    <t>clónico con componentes varias marcas</t>
  </si>
  <si>
    <t>4108000003</t>
  </si>
  <si>
    <t xml:space="preserve">0001151             </t>
  </si>
  <si>
    <t>Equipo multifuncion</t>
  </si>
  <si>
    <t>Escaner+impresora BN+fax</t>
  </si>
  <si>
    <t>Ricoch</t>
  </si>
  <si>
    <t>Ricoch Aficio 1515 MF</t>
  </si>
  <si>
    <t>4002000003</t>
  </si>
  <si>
    <t xml:space="preserve">0001167             </t>
  </si>
  <si>
    <t>PC Portatil Toshiba</t>
  </si>
  <si>
    <t>PC Portatil Toshiba Satellite Pro</t>
  </si>
  <si>
    <t>Toshiba</t>
  </si>
  <si>
    <t>Satellite Pro C70</t>
  </si>
  <si>
    <t>Productos Químicos</t>
  </si>
  <si>
    <t xml:space="preserve">0000381             </t>
  </si>
  <si>
    <t xml:space="preserve">Azul de metileno  </t>
  </si>
  <si>
    <t>250 gr. de azul de metileno</t>
  </si>
  <si>
    <t>PANREAC</t>
  </si>
  <si>
    <t>C.l. 52015</t>
  </si>
  <si>
    <t xml:space="preserve">0000382             </t>
  </si>
  <si>
    <t>Nitrato de plata</t>
  </si>
  <si>
    <t>Ref. PL00500025</t>
  </si>
  <si>
    <t>PL0050</t>
  </si>
  <si>
    <t xml:space="preserve">0000383             </t>
  </si>
  <si>
    <t>Carbonato de sodio a</t>
  </si>
  <si>
    <t>Sodio carbonato anhidro, para análisis, ACS, ISO.Na2CO3</t>
  </si>
  <si>
    <t>SO0116</t>
  </si>
  <si>
    <t xml:space="preserve">0000384             </t>
  </si>
  <si>
    <t>Hidróxido de potasio</t>
  </si>
  <si>
    <t>Potasio hidróxido en lentejas 85 %, para análisis, ACS, ISO</t>
  </si>
  <si>
    <t>Ref. PO02751000</t>
  </si>
  <si>
    <t>PO0275</t>
  </si>
  <si>
    <t xml:space="preserve">0000385             </t>
  </si>
  <si>
    <t xml:space="preserve">Hidróxido de amonio </t>
  </si>
  <si>
    <t>Amoniaco, solución 20% para análisis.</t>
  </si>
  <si>
    <t>AM0248</t>
  </si>
  <si>
    <t xml:space="preserve">0000386             </t>
  </si>
  <si>
    <t>Cloruro de bario bih</t>
  </si>
  <si>
    <t>Bario cloruro dihidrato para análisis, ACS, ISO.</t>
  </si>
  <si>
    <t>BA0055</t>
  </si>
  <si>
    <t xml:space="preserve">0000387             </t>
  </si>
  <si>
    <t>Ácido nítrico 60%</t>
  </si>
  <si>
    <t>Ácido nítrico, mín. 60%, para análisis, ISO.Densidad 1,37g/ml</t>
  </si>
  <si>
    <t>AC1602</t>
  </si>
  <si>
    <t xml:space="preserve">0000388             </t>
  </si>
  <si>
    <t>Tiocianato de amonio</t>
  </si>
  <si>
    <t>Amonio tiocianato, para análisis, ACS, ISO.</t>
  </si>
  <si>
    <t>AM0419</t>
  </si>
  <si>
    <t xml:space="preserve">0000389             </t>
  </si>
  <si>
    <t xml:space="preserve">Sulfato de amonio y </t>
  </si>
  <si>
    <t>Amonio y hierro (II) Sulfato hexahidrato, para análisis, ACS, ISO.</t>
  </si>
  <si>
    <t>HI0316</t>
  </si>
  <si>
    <t xml:space="preserve">0000390             </t>
  </si>
  <si>
    <t>Cloruro de calcio di</t>
  </si>
  <si>
    <t>Calcio cloruro dihidrato, polvo, para análisis, ACS.</t>
  </si>
  <si>
    <t>CA0194</t>
  </si>
  <si>
    <t xml:space="preserve">0000391             </t>
  </si>
  <si>
    <t>Glicerina 99,5%</t>
  </si>
  <si>
    <t>Glicerina 99,5%, para análisis, ACS.Densidad 1,26 g/ml</t>
  </si>
  <si>
    <t>GL0026</t>
  </si>
  <si>
    <t xml:space="preserve">0000392             </t>
  </si>
  <si>
    <t>Formaldehído 37%</t>
  </si>
  <si>
    <t>Formaldehído, solución 37%, para análisis, estabilizado con aprox. 10% metanol.D</t>
  </si>
  <si>
    <t>FO0011</t>
  </si>
  <si>
    <t xml:space="preserve">0000393             </t>
  </si>
  <si>
    <t>Ácido clorhídrico 37</t>
  </si>
  <si>
    <t>Ácido clorhídrico 37%, para análisis, ACS, ISO. Densidad 1,19 g/ml</t>
  </si>
  <si>
    <t>AC07411000</t>
  </si>
  <si>
    <t>AC0741</t>
  </si>
  <si>
    <t xml:space="preserve">0000455             </t>
  </si>
  <si>
    <t>Tetracloruro de carb</t>
  </si>
  <si>
    <t>Tetracloruro de carbono</t>
  </si>
  <si>
    <t>Ref.32215</t>
  </si>
  <si>
    <t xml:space="preserve">0000458             </t>
  </si>
  <si>
    <t>Ácido acético glacia</t>
  </si>
  <si>
    <t>Ácido acético glacial</t>
  </si>
  <si>
    <t>Ref.AC03441000</t>
  </si>
  <si>
    <t xml:space="preserve">0000459             </t>
  </si>
  <si>
    <t>Ácido amino acético:</t>
  </si>
  <si>
    <t>Glicina</t>
  </si>
  <si>
    <t>Ref.AC04040250</t>
  </si>
  <si>
    <t xml:space="preserve">0000460             </t>
  </si>
  <si>
    <t>Ácido bórico</t>
  </si>
  <si>
    <t>Ref.AC05780500</t>
  </si>
  <si>
    <t xml:space="preserve">0000461             </t>
  </si>
  <si>
    <t xml:space="preserve">Ácido fluorhídrico, </t>
  </si>
  <si>
    <t>Ácido fluorhídrico, sol. 40%</t>
  </si>
  <si>
    <t>Ref.AC10511000</t>
  </si>
  <si>
    <t xml:space="preserve">0000462             </t>
  </si>
  <si>
    <t>Ácido orto-fosfórico</t>
  </si>
  <si>
    <t>Ref.AC11001000</t>
  </si>
  <si>
    <t xml:space="preserve">0000463             </t>
  </si>
  <si>
    <t>Ácido sulfúrico 95-9</t>
  </si>
  <si>
    <t>Ácido sulfúrico 95-97%</t>
  </si>
  <si>
    <t>Ref.AC20691000</t>
  </si>
  <si>
    <t xml:space="preserve">0000464             </t>
  </si>
  <si>
    <t>Acetato de amonio</t>
  </si>
  <si>
    <t>Ref.AM02540500</t>
  </si>
  <si>
    <t xml:space="preserve">0000465             </t>
  </si>
  <si>
    <t>Bromo</t>
  </si>
  <si>
    <t>Ref.BR00701000</t>
  </si>
  <si>
    <t xml:space="preserve">0000466             </t>
  </si>
  <si>
    <t xml:space="preserve">Carbonato de calcio </t>
  </si>
  <si>
    <t>Carbonato de calcio precipitado</t>
  </si>
  <si>
    <t>Ref.CA01840500</t>
  </si>
  <si>
    <t xml:space="preserve">0000467             </t>
  </si>
  <si>
    <t>Cloruro de amonio</t>
  </si>
  <si>
    <t>Ref.AM02730500</t>
  </si>
  <si>
    <t xml:space="preserve">0000468             </t>
  </si>
  <si>
    <t>Cloruro de cobalto h</t>
  </si>
  <si>
    <t>Cloruro de cobalto hexahidratado</t>
  </si>
  <si>
    <t>Ref.CO00270250</t>
  </si>
  <si>
    <t xml:space="preserve">0000469             </t>
  </si>
  <si>
    <t>Cromato potásico</t>
  </si>
  <si>
    <t>Ref.PO02140500</t>
  </si>
  <si>
    <t xml:space="preserve">0000470             </t>
  </si>
  <si>
    <t>Cloruro sódico 85%</t>
  </si>
  <si>
    <t>Ref.SO02270500</t>
  </si>
  <si>
    <t xml:space="preserve">0000471             </t>
  </si>
  <si>
    <t>Etanol</t>
  </si>
  <si>
    <t>Etanol absoluto</t>
  </si>
  <si>
    <t>Ref.ET00051000</t>
  </si>
  <si>
    <t xml:space="preserve">0000472             </t>
  </si>
  <si>
    <t>Fluoruro de sodio</t>
  </si>
  <si>
    <t>Ref.SO03230500</t>
  </si>
  <si>
    <t xml:space="preserve">0000473             </t>
  </si>
  <si>
    <t>Heptamolibdato de am</t>
  </si>
  <si>
    <t>Heptamolibdato de amonio tetrahidratado</t>
  </si>
  <si>
    <t>Ref.AM03500100</t>
  </si>
  <si>
    <t xml:space="preserve">0000474             </t>
  </si>
  <si>
    <t>Hidróxido de amonio,</t>
  </si>
  <si>
    <t>Hidróxido de amonio, sol. 32%</t>
  </si>
  <si>
    <t>Ref.AM0251000</t>
  </si>
  <si>
    <t xml:space="preserve">0000475             </t>
  </si>
  <si>
    <t>Hidróxido de sodio</t>
  </si>
  <si>
    <t>Ref.SO0425005</t>
  </si>
  <si>
    <t xml:space="preserve">0000476             </t>
  </si>
  <si>
    <t>Ácido 5-sulfosalicíl</t>
  </si>
  <si>
    <t>Ácido 5-sulfosalicílico dihidrato</t>
  </si>
  <si>
    <t>Ref.AC20930250</t>
  </si>
  <si>
    <t xml:space="preserve">0000477             </t>
  </si>
  <si>
    <t>Azul de metiltimol</t>
  </si>
  <si>
    <t>Ref.AZ02050001</t>
  </si>
  <si>
    <t xml:space="preserve">0000478             </t>
  </si>
  <si>
    <t>Murexida</t>
  </si>
  <si>
    <t>Ref.MU00200005</t>
  </si>
  <si>
    <t xml:space="preserve">0000479             </t>
  </si>
  <si>
    <t>Rojo de metilo</t>
  </si>
  <si>
    <t>Ref.RO01500010</t>
  </si>
  <si>
    <t xml:space="preserve">0000480             </t>
  </si>
  <si>
    <t>Trietanolamina</t>
  </si>
  <si>
    <t>Ref.TR02001000</t>
  </si>
  <si>
    <t xml:space="preserve">0000481             </t>
  </si>
  <si>
    <t>Tricloruro de hierro</t>
  </si>
  <si>
    <t>Ref.HI03360500</t>
  </si>
  <si>
    <t xml:space="preserve">0000482             </t>
  </si>
  <si>
    <t>Nitrato de potasio</t>
  </si>
  <si>
    <t>Ref.PO02870500</t>
  </si>
  <si>
    <t xml:space="preserve">0000483             </t>
  </si>
  <si>
    <t>Ácido etilen-diamino</t>
  </si>
  <si>
    <t>Ácido etilen-diamino-tetraacético (EDTA), sal disódica dihidrato</t>
  </si>
  <si>
    <t>Ref.AC09650250</t>
  </si>
  <si>
    <t xml:space="preserve">0000484             </t>
  </si>
  <si>
    <t>Sulfato de cobre 5-h</t>
  </si>
  <si>
    <t>Sulfato de cobre 5-hidrato</t>
  </si>
  <si>
    <t>Ref.CO01010500</t>
  </si>
  <si>
    <t xml:space="preserve">0000485             </t>
  </si>
  <si>
    <t>Peróxido de sodio ex</t>
  </si>
  <si>
    <t>Peróxido de sodio extrapuro</t>
  </si>
  <si>
    <t>Ref.SO05550100</t>
  </si>
  <si>
    <t xml:space="preserve">0000486             </t>
  </si>
  <si>
    <t>Disulfito de sodio</t>
  </si>
  <si>
    <t>Ref.SO02900500</t>
  </si>
  <si>
    <t xml:space="preserve">0000487             </t>
  </si>
  <si>
    <t>Metaperiodato de pot</t>
  </si>
  <si>
    <t>Metaperiodato de potasio</t>
  </si>
  <si>
    <t xml:space="preserve">0000488             </t>
  </si>
  <si>
    <t>Sulfato de manganeso</t>
  </si>
  <si>
    <t>Sulfato de manganeso 1 hidrato</t>
  </si>
  <si>
    <t>Ref.MA01310500</t>
  </si>
  <si>
    <t xml:space="preserve">0000489             </t>
  </si>
  <si>
    <t>Sulfito de sodio anh</t>
  </si>
  <si>
    <t>Sulfito de sodio anhidro</t>
  </si>
  <si>
    <t>Ref.SO06690500</t>
  </si>
  <si>
    <t xml:space="preserve">0000490             </t>
  </si>
  <si>
    <t>Peróxido de sodio</t>
  </si>
  <si>
    <t>Ref.71883</t>
  </si>
  <si>
    <t xml:space="preserve">0000491             </t>
  </si>
  <si>
    <t>Ácido cítrico anhidr</t>
  </si>
  <si>
    <t>Ácido cítrico anhidro</t>
  </si>
  <si>
    <t>Ref.AC07190500</t>
  </si>
  <si>
    <t xml:space="preserve">0000492             </t>
  </si>
  <si>
    <t>1,1,2,2-Tetrabromoet</t>
  </si>
  <si>
    <t>1,1,2,2-Tetrabromoetano</t>
  </si>
  <si>
    <t>Ref.86760</t>
  </si>
  <si>
    <t xml:space="preserve">0000493             </t>
  </si>
  <si>
    <t>Ref. AC04040250</t>
  </si>
  <si>
    <t xml:space="preserve">0000454             </t>
  </si>
  <si>
    <t>PAN(1(piridil-2´-azo</t>
  </si>
  <si>
    <t>PAN(1(piridil-2´-azo)naftol2)</t>
  </si>
  <si>
    <t>Ref.33579</t>
  </si>
  <si>
    <t xml:space="preserve">0000456             </t>
  </si>
  <si>
    <t>3,5,5-Trimetil-1-hex</t>
  </si>
  <si>
    <t>3,5,5-Trimetil-1-hexanol</t>
  </si>
  <si>
    <t>Ref.289485</t>
  </si>
  <si>
    <t xml:space="preserve">0000495             </t>
  </si>
  <si>
    <t>Silicio</t>
  </si>
  <si>
    <t>Ref:85354</t>
  </si>
  <si>
    <t xml:space="preserve">0000529             </t>
  </si>
  <si>
    <t>Tartrato sódicopotás</t>
  </si>
  <si>
    <t>Tartrato sódicopotásico: Reactivo de Fehling B</t>
  </si>
  <si>
    <t>Ref. RE00060250</t>
  </si>
  <si>
    <t xml:space="preserve">0000530             </t>
  </si>
  <si>
    <t>Peróxido de hidrógen</t>
  </si>
  <si>
    <t>Ref. HI01361000</t>
  </si>
  <si>
    <t xml:space="preserve">0000531             </t>
  </si>
  <si>
    <t>Fenolftaleína</t>
  </si>
  <si>
    <t>Ref. FE04950100</t>
  </si>
  <si>
    <t xml:space="preserve">0000532             </t>
  </si>
  <si>
    <t>Eter sulfúrico</t>
  </si>
  <si>
    <t>Eter dietílico, p. análisis ACS ISO. 2,5 litros.</t>
  </si>
  <si>
    <t>Ref. ET00791000</t>
  </si>
  <si>
    <t xml:space="preserve">0000533             </t>
  </si>
  <si>
    <t>Anaranjado de metilo</t>
  </si>
  <si>
    <t>Ref. AN00730050</t>
  </si>
  <si>
    <t xml:space="preserve">0000534             </t>
  </si>
  <si>
    <t>Gel de sílice</t>
  </si>
  <si>
    <t>Ref. GE00431000</t>
  </si>
  <si>
    <t xml:space="preserve">0000577             </t>
  </si>
  <si>
    <t>Calcón</t>
  </si>
  <si>
    <t>Ref.40392-2500</t>
  </si>
  <si>
    <t xml:space="preserve">0000588             </t>
  </si>
  <si>
    <t>a- Naftol</t>
  </si>
  <si>
    <t>Ref. NA01120250</t>
  </si>
  <si>
    <t xml:space="preserve">0000589             </t>
  </si>
  <si>
    <t>Cloruro calcico anhi</t>
  </si>
  <si>
    <t>Cloruro calcico anhidro</t>
  </si>
  <si>
    <t>Ref. CA01920500</t>
  </si>
  <si>
    <t xml:space="preserve">0000590             </t>
  </si>
  <si>
    <t>Sodio sulfato anhidr</t>
  </si>
  <si>
    <t>Sulfato de sodio anhidro</t>
  </si>
  <si>
    <t>Ref. SO06640500</t>
  </si>
  <si>
    <t xml:space="preserve">0000709             </t>
  </si>
  <si>
    <t>di-Sodio hidrogenofo</t>
  </si>
  <si>
    <t>di-Sodio hidrogenofosfato anhidro,p.análisis ACS. 1 bote de 500 g</t>
  </si>
  <si>
    <t>SO003370500</t>
  </si>
  <si>
    <t xml:space="preserve">0000710             </t>
  </si>
  <si>
    <t>Acetato sodio anhidr</t>
  </si>
  <si>
    <t>Acetato de sodio anhidro, para análisis ACS. 1 bote de 250 g.</t>
  </si>
  <si>
    <t>SO00350250</t>
  </si>
  <si>
    <t xml:space="preserve">0000711             </t>
  </si>
  <si>
    <t>Ácido Oxálico</t>
  </si>
  <si>
    <t>Ácido Oxálico, solución 0.05 mol/l (0.1N). 1 bote de 1l.</t>
  </si>
  <si>
    <t>AC17231000</t>
  </si>
  <si>
    <t xml:space="preserve">0000712             </t>
  </si>
  <si>
    <t>di-Sodio tetraborato</t>
  </si>
  <si>
    <t>di-Sodio tetraborato decahidrato, purísimo. 1 bote de 500 g.</t>
  </si>
  <si>
    <t>SO07050500</t>
  </si>
  <si>
    <t xml:space="preserve">0000713             </t>
  </si>
  <si>
    <t>Carbonato de potasio</t>
  </si>
  <si>
    <t>Carbonato de potasio, para análisis ACS ISO. 1 bote de 500 g.</t>
  </si>
  <si>
    <t>PO01710500</t>
  </si>
  <si>
    <t xml:space="preserve">0000714             </t>
  </si>
  <si>
    <t>Cloruro Lantano (III</t>
  </si>
  <si>
    <t>Cloruro de Lantano (III) hexahidratado, para análisis ACS. 1 bote de 100 g.</t>
  </si>
  <si>
    <t>LA00900100</t>
  </si>
  <si>
    <t xml:space="preserve">0000715             </t>
  </si>
  <si>
    <t>Negro de eriocromo T</t>
  </si>
  <si>
    <t>Negro de Eriocromo T, C.I. 14645, indicador para valorar metalesl. 1 bote de 25g</t>
  </si>
  <si>
    <t>NE00450025</t>
  </si>
  <si>
    <t xml:space="preserve">0000716             </t>
  </si>
  <si>
    <t>Magnesio en virutas</t>
  </si>
  <si>
    <t>Magnesio, virutas, para análisis según Grignard. 1 bote de 100 g.</t>
  </si>
  <si>
    <t>MA00250100</t>
  </si>
  <si>
    <t xml:space="preserve">0000717             </t>
  </si>
  <si>
    <t>di-Sodio oxalato</t>
  </si>
  <si>
    <t>di-Sodio oxalto, para análisis. 1 bote de 500 g.</t>
  </si>
  <si>
    <t>SO05300500</t>
  </si>
  <si>
    <t xml:space="preserve">0000718             </t>
  </si>
  <si>
    <t>Permanganato de pota</t>
  </si>
  <si>
    <t>Permanganato de potasio, para análisis ACS ISO. 1 bote de 500 g.</t>
  </si>
  <si>
    <t>PO03310500</t>
  </si>
  <si>
    <t xml:space="preserve">0000719             </t>
  </si>
  <si>
    <t>Solución tampón pH=1</t>
  </si>
  <si>
    <t>Solución tampón de pH=1 (amoniop cloruro/Amoníaco). 1 bote de 250 ml.</t>
  </si>
  <si>
    <t>SO10130250</t>
  </si>
  <si>
    <t xml:space="preserve">0000720             </t>
  </si>
  <si>
    <t>Salicilato de sodio</t>
  </si>
  <si>
    <t>Salicilato de sodio, para análisis. 1 bote de 250 g.</t>
  </si>
  <si>
    <t>SO06330250</t>
  </si>
  <si>
    <t xml:space="preserve">0000628             </t>
  </si>
  <si>
    <t>Ácido Láctico</t>
  </si>
  <si>
    <t>Ácido Láctico 88-90%, p. análisis ACS. 1 litro</t>
  </si>
  <si>
    <t>Ref. AC13811000</t>
  </si>
  <si>
    <t xml:space="preserve">0000629             </t>
  </si>
  <si>
    <t>Óxido de Hierro (III</t>
  </si>
  <si>
    <t>Óxido de Hierro (III), técnico. 500 gramos.</t>
  </si>
  <si>
    <t>Ref. HI03410500</t>
  </si>
  <si>
    <t xml:space="preserve">0000630             </t>
  </si>
  <si>
    <t>Acetona</t>
  </si>
  <si>
    <t>Acetona, p. análisis ACS ISO. 1 litro.</t>
  </si>
  <si>
    <t>Ref. AC03141000</t>
  </si>
  <si>
    <t xml:space="preserve">0000631             </t>
  </si>
  <si>
    <t>Yodo</t>
  </si>
  <si>
    <t>Yodo, resublimado, p. análisis ACS ISO. 100 gramos.</t>
  </si>
  <si>
    <t>Ref. YO00210100</t>
  </si>
  <si>
    <t xml:space="preserve">0000652             </t>
  </si>
  <si>
    <t>Agente manchas verde</t>
  </si>
  <si>
    <t>Agente manchante verde Nannetti</t>
  </si>
  <si>
    <t>009097</t>
  </si>
  <si>
    <t>4100000101</t>
  </si>
  <si>
    <t xml:space="preserve">0000653             </t>
  </si>
  <si>
    <t>Myritol 318</t>
  </si>
  <si>
    <t>Myritol 318, envase de 1000 ml</t>
  </si>
  <si>
    <t>020330</t>
  </si>
  <si>
    <t xml:space="preserve">0000654             </t>
  </si>
  <si>
    <t>Hipoclorito sódico</t>
  </si>
  <si>
    <t>Hipoclorito de sodio, solución 5%, envase de 1000 ml</t>
  </si>
  <si>
    <t>212297</t>
  </si>
  <si>
    <t>Panreac</t>
  </si>
  <si>
    <t xml:space="preserve">0000699             </t>
  </si>
  <si>
    <t>Cloruro de potasio</t>
  </si>
  <si>
    <t>Cloruro de potasio p.a. ACS ISO, 1 bote de 500 g</t>
  </si>
  <si>
    <t>Ref.131494</t>
  </si>
  <si>
    <t xml:space="preserve">0000452             </t>
  </si>
  <si>
    <t>Ácido etilen-glicol-</t>
  </si>
  <si>
    <t>Ácido etilen-glicol-bis-amino-2-etil-N,N,N´,n´-tetraacético (EGTA)</t>
  </si>
  <si>
    <t>Ref.3780</t>
  </si>
  <si>
    <t xml:space="preserve">0000453             </t>
  </si>
  <si>
    <t>Ácido trans-diamino-</t>
  </si>
  <si>
    <t>Ácido trans-diamino-1,2-ciclohexano-N,N,N´,N´-tetraacético monohidrato (DCTA)</t>
  </si>
  <si>
    <t>Ref.32869</t>
  </si>
  <si>
    <t xml:space="preserve">0000661             </t>
  </si>
  <si>
    <t>Corindón blanco</t>
  </si>
  <si>
    <t>Corindón Blanco (Abrasivo)</t>
  </si>
  <si>
    <t>Abrasivo para realizar el ensayo de desgaste por abrasión por el método del disco ancho.</t>
  </si>
  <si>
    <t>Sala materiales albañilería</t>
  </si>
  <si>
    <t xml:space="preserve">0000663             </t>
  </si>
  <si>
    <t>Magnesio sulfato 7-h</t>
  </si>
  <si>
    <t xml:space="preserve">Magnesio sulfato heptahidratado </t>
  </si>
  <si>
    <t>Bote de 1 kg</t>
  </si>
  <si>
    <t>Ensayo de sulfato de magnesio sobre los áridos.</t>
  </si>
  <si>
    <t xml:space="preserve">0000667             </t>
  </si>
  <si>
    <t>Cloruro de Zinc</t>
  </si>
  <si>
    <t>Ref. CI01592500</t>
  </si>
  <si>
    <t xml:space="preserve">0000679             </t>
  </si>
  <si>
    <t>Cloruro de Estaño</t>
  </si>
  <si>
    <t>Cloruro de Estaño dihidrato, bote de 250 g</t>
  </si>
  <si>
    <t>Ref. ES00640250</t>
  </si>
  <si>
    <t xml:space="preserve">0000681             </t>
  </si>
  <si>
    <t>Sulfato de Magnesio</t>
  </si>
  <si>
    <t>Sulfato de Magnesio heptahidratado, purísimo</t>
  </si>
  <si>
    <t>Ref. MA0084005P</t>
  </si>
  <si>
    <t xml:space="preserve">0000729             </t>
  </si>
  <si>
    <t>Alcanfor</t>
  </si>
  <si>
    <t>DL-Alcanfor sintético PRS. 1 bote de 250 g.</t>
  </si>
  <si>
    <t>D´Hemiv</t>
  </si>
  <si>
    <t xml:space="preserve">0000730             </t>
  </si>
  <si>
    <t>Bicarbonato de Sodio</t>
  </si>
  <si>
    <t>Bicarbonato de Sodio para análisis. 1 bote de1 kg.</t>
  </si>
  <si>
    <t xml:space="preserve">0000731             </t>
  </si>
  <si>
    <t>Calceína</t>
  </si>
  <si>
    <t>Caceína indicador para metales. 1 bote de 1 g.</t>
  </si>
  <si>
    <t>2315</t>
  </si>
  <si>
    <t>MERCK</t>
  </si>
  <si>
    <t xml:space="preserve">0000741             </t>
  </si>
  <si>
    <t>Nitrouprusiato sódic</t>
  </si>
  <si>
    <t>Nitroprusiato sódico dihidrato, para análisis ACS. 1 bote de 100 g.</t>
  </si>
  <si>
    <t>SO05200100</t>
  </si>
  <si>
    <t xml:space="preserve">0000742             </t>
  </si>
  <si>
    <t>Ácido calcón-carboxí</t>
  </si>
  <si>
    <t>Ácido calcón-carboxílico, indicador para valorar metales. 1 bote de 5 g.</t>
  </si>
  <si>
    <t>AC06350005</t>
  </si>
  <si>
    <t xml:space="preserve">0000908             </t>
  </si>
  <si>
    <t>Hexametafosfato de s</t>
  </si>
  <si>
    <t>Hexametafosfato de sodio QP PRS. 1000 g</t>
  </si>
  <si>
    <t>DH6636.1000</t>
  </si>
  <si>
    <t xml:space="preserve">0000909             </t>
  </si>
  <si>
    <t>Peróxido de hidrogen</t>
  </si>
  <si>
    <t>Peróxido de hidrogeno 6% p/v (20vol.), estabilizado (BP). Bote de 1000 ml.</t>
  </si>
  <si>
    <t>142660.1211</t>
  </si>
  <si>
    <t xml:space="preserve">0000910             </t>
  </si>
  <si>
    <t>Acite de vaselina</t>
  </si>
  <si>
    <t>Aceite de vaselina líquida envase de 1l.</t>
  </si>
  <si>
    <t>GN82333</t>
  </si>
  <si>
    <t xml:space="preserve">0000912             </t>
  </si>
  <si>
    <t>Parafina en trozos</t>
  </si>
  <si>
    <t>Parafina P.F. 42-44ºC, trozos QP. Envase de 1000 g.</t>
  </si>
  <si>
    <t>213206.0911</t>
  </si>
  <si>
    <t xml:space="preserve">0000916             </t>
  </si>
  <si>
    <t>Formaldehído 40%</t>
  </si>
  <si>
    <t>Formaldehído 35-40% p/v, estabilizado con metanol Q. 1 bote de 1000 ml.</t>
  </si>
  <si>
    <t>211328.1211</t>
  </si>
  <si>
    <t xml:space="preserve">0000922             </t>
  </si>
  <si>
    <t>Agua desionizada</t>
  </si>
  <si>
    <t>Agua desionizada de 25 litros</t>
  </si>
  <si>
    <t xml:space="preserve">0000923             </t>
  </si>
  <si>
    <t>Kist de dureza Mohs</t>
  </si>
  <si>
    <t>Kits de minerales para determinar la dureza de Mohs</t>
  </si>
  <si>
    <t>300835</t>
  </si>
  <si>
    <t>Materiales de albañilería</t>
  </si>
  <si>
    <t xml:space="preserve">0000927             </t>
  </si>
  <si>
    <t>Silicio para espectr</t>
  </si>
  <si>
    <t>Ampolla normalizada de Silicio para determinación de sílice</t>
  </si>
  <si>
    <t>03793</t>
  </si>
  <si>
    <t>Fluka</t>
  </si>
  <si>
    <t>Determinación de la curva de calibrado de la sílice para el ensayo de reactividad potencial álcali-silice</t>
  </si>
  <si>
    <t xml:space="preserve">0001115             </t>
  </si>
  <si>
    <t>Tricloro etileno</t>
  </si>
  <si>
    <t>reactivo que se utiliza en la centrifuga para la determinación del ligante</t>
  </si>
  <si>
    <t xml:space="preserve">0000152             </t>
  </si>
  <si>
    <t>Eq. Cámara Húmeda</t>
  </si>
  <si>
    <t xml:space="preserve">EQUIPAMIENTO para cámara húmeda de obra civil de hasta 80 m3. </t>
  </si>
  <si>
    <t>1897/04</t>
  </si>
  <si>
    <t>IB-CH80</t>
  </si>
  <si>
    <t>Cámara Húmeda</t>
  </si>
  <si>
    <t xml:space="preserve">0000317             </t>
  </si>
  <si>
    <t>Campana extractora</t>
  </si>
  <si>
    <t>Campana extractora de humos construida en acero inoxidable.</t>
  </si>
  <si>
    <t>BARRERO Y GARCÍA</t>
  </si>
  <si>
    <t>CP-170</t>
  </si>
  <si>
    <t xml:space="preserve">0000903             </t>
  </si>
  <si>
    <t>Campana betures</t>
  </si>
  <si>
    <t>Campana extractora para sala betunes</t>
  </si>
  <si>
    <t>Transporte</t>
  </si>
  <si>
    <t xml:space="preserve">0001181             </t>
  </si>
  <si>
    <t>Furgoneta</t>
  </si>
  <si>
    <t>Furgoneta 7581JHF</t>
  </si>
  <si>
    <t>7581JHF</t>
  </si>
  <si>
    <t>Dacia</t>
  </si>
  <si>
    <t>Dokker</t>
  </si>
  <si>
    <t>4122000009</t>
  </si>
  <si>
    <t xml:space="preserve">0001292             </t>
  </si>
  <si>
    <t>FORD TRANSIT COURIER VAN 1.5 DIESEL 75 4P TREND</t>
  </si>
  <si>
    <t>3104KMY</t>
  </si>
  <si>
    <t>FORD</t>
  </si>
  <si>
    <t>TRANSIT</t>
  </si>
  <si>
    <t xml:space="preserve">0001278             </t>
  </si>
  <si>
    <t>PEUGEOT PARTNER COM. PRO STANDARD 600KG BLUEHD 55K</t>
  </si>
  <si>
    <t>3997KXY</t>
  </si>
  <si>
    <t>PEUGEOT</t>
  </si>
  <si>
    <t>PARTNER</t>
  </si>
  <si>
    <t xml:space="preserve">0001271             </t>
  </si>
  <si>
    <t>FORD TRANSIT CONNECT VAN 1.6 75CV</t>
  </si>
  <si>
    <t>7757JSS</t>
  </si>
  <si>
    <t>4101000001</t>
  </si>
  <si>
    <t>Cámara de heladicidad   ( AVERIADO )</t>
  </si>
  <si>
    <t>Viscosímetro Saybolt  de un puesto  ( AVERIDADO )</t>
  </si>
  <si>
    <t>TECHNOFLEX</t>
  </si>
  <si>
    <t>BASF</t>
  </si>
  <si>
    <t xml:space="preserve">ALTA </t>
  </si>
  <si>
    <t>15 Botes líquidos penetrantes</t>
  </si>
  <si>
    <t>15 botes aerosoles líquidos penetrantes control de soldaduras</t>
  </si>
  <si>
    <t>Analilzados de gases</t>
  </si>
  <si>
    <t>Analizador de gases de combustión</t>
  </si>
  <si>
    <t>Equipos parques infantiles completo</t>
  </si>
  <si>
    <t>Equipos para inspección completa de parques infantiles incluido HIC</t>
  </si>
  <si>
    <t>Wireless Value</t>
  </si>
  <si>
    <t>Gancho pesador Mini Din 25</t>
  </si>
  <si>
    <t xml:space="preserve">Gancho pesador Célula de carga Parque infantiles </t>
  </si>
  <si>
    <t>MINI DIN</t>
  </si>
  <si>
    <t>en nave</t>
  </si>
  <si>
    <t>en nave 1</t>
  </si>
  <si>
    <t>PROYECTO DE INVENTARIO DE BIENES Y DERECHOS LABORATORIO ANDALUZ DE ENSAYOS DE CONSTRUCCIÓN SL B91262428 CONCURSO ACREEEDORES 487/2025 JUZGADO MERCANTIL 3º SEVILLA</t>
  </si>
  <si>
    <t>DESCRIPCIÓN DEL ACTIVO</t>
  </si>
  <si>
    <t>VALOR DE MERCADO</t>
  </si>
  <si>
    <t>LOCALIZACIÓN</t>
  </si>
  <si>
    <t>Propiedad industrial</t>
  </si>
  <si>
    <t>Calle Apolo 4 Dos Hermanas</t>
  </si>
  <si>
    <t>Maquinaria</t>
  </si>
  <si>
    <t>Utillajes</t>
  </si>
  <si>
    <t>Mobiliario</t>
  </si>
  <si>
    <t>Informática</t>
  </si>
  <si>
    <t>TOTAL</t>
  </si>
  <si>
    <t>Familia</t>
  </si>
  <si>
    <t>Estado2</t>
  </si>
  <si>
    <t>Vehículos</t>
  </si>
  <si>
    <t>Deudores Corrientes</t>
  </si>
  <si>
    <t>Deudores Dudoso Cobro</t>
  </si>
  <si>
    <t xml:space="preserve">Activos que conforman la actividad </t>
  </si>
  <si>
    <t>Activos fuera de l a actividad principal</t>
  </si>
  <si>
    <t>Exclusiones del invetrio para la Venta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</si>
</sst>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00000"/>
  </numFmts>
  <fonts count="1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26"/>
      <color rgb="FF000000"/>
      <name val="Calibri"/>
      <family val="2"/>
    </font>
    <font>
      <b/>
      <sz val="20"/>
      <color rgb="FF000000"/>
      <name val="Calibri"/>
      <family val="2"/>
    </font>
    <font>
      <sz val="20"/>
      <color rgb="FF000000"/>
      <name val="Calibri"/>
      <family val="2"/>
    </font>
    <font>
      <sz val="8"/>
      <name val="Calibri"/>
      <family val="2"/>
    </font>
    <font>
      <b/>
      <sz val="16"/>
      <color rgb="FF000000"/>
      <name val="Calibri"/>
      <family val="2"/>
    </font>
    <font>
      <b/>
      <sz val="16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 applyAlignment="1">
      <alignment wrapText="1"/>
    </xf>
    <xf numFmtId="164" fontId="0" fillId="0" borderId="0" xfId="0" applyNumberFormat="1" applyAlignment="1">
      <alignment wrapText="1"/>
    </xf>
    <xf numFmtId="0" fontId="0" fillId="3" borderId="0" xfId="0" applyFill="1"/>
    <xf numFmtId="14" fontId="0" fillId="3" borderId="0" xfId="0" applyNumberFormat="1" applyFill="1"/>
    <xf numFmtId="164" fontId="0" fillId="3" borderId="0" xfId="0" applyNumberFormat="1" applyFill="1" applyAlignment="1">
      <alignment wrapText="1"/>
    </xf>
    <xf numFmtId="164" fontId="0" fillId="3" borderId="0" xfId="0" applyNumberFormat="1" applyFill="1" applyAlignment="1">
      <alignment vertical="center" wrapText="1"/>
    </xf>
    <xf numFmtId="0" fontId="0" fillId="4" borderId="0" xfId="0" applyFill="1"/>
    <xf numFmtId="14" fontId="0" fillId="4" borderId="0" xfId="0" applyNumberForma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2" borderId="0" xfId="0" applyFill="1" applyAlignment="1">
      <alignment horizontal="left" vertical="top"/>
    </xf>
    <xf numFmtId="0" fontId="0" fillId="3" borderId="0" xfId="0" applyFill="1" applyAlignment="1">
      <alignment horizontal="left"/>
    </xf>
    <xf numFmtId="0" fontId="0" fillId="5" borderId="0" xfId="0" applyFill="1"/>
    <xf numFmtId="14" fontId="0" fillId="5" borderId="0" xfId="0" applyNumberFormat="1" applyFill="1"/>
    <xf numFmtId="0" fontId="3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6" borderId="0" xfId="0" applyFont="1" applyFill="1" applyAlignment="1">
      <alignment horizontal="left" vertical="center" wrapText="1"/>
    </xf>
    <xf numFmtId="0" fontId="8" fillId="6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14" fontId="8" fillId="6" borderId="0" xfId="0" applyNumberFormat="1" applyFont="1" applyFill="1" applyAlignment="1">
      <alignment horizontal="center" vertical="center" wrapText="1"/>
    </xf>
    <xf numFmtId="0" fontId="12" fillId="0" borderId="0" xfId="0" applyFont="1"/>
    <xf numFmtId="0" fontId="11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7" borderId="1" xfId="0" applyFont="1" applyFill="1" applyBorder="1" applyAlignment="1">
      <alignment wrapText="1"/>
    </xf>
    <xf numFmtId="44" fontId="10" fillId="7" borderId="1" xfId="0" applyNumberFormat="1" applyFont="1" applyFill="1" applyBorder="1"/>
    <xf numFmtId="0" fontId="12" fillId="7" borderId="1" xfId="0" applyFont="1" applyFill="1" applyBorder="1"/>
    <xf numFmtId="44" fontId="10" fillId="0" borderId="1" xfId="1" applyFont="1" applyFill="1" applyBorder="1" applyAlignment="1">
      <alignment vertical="top"/>
    </xf>
    <xf numFmtId="0" fontId="0" fillId="0" borderId="1" xfId="0" applyBorder="1"/>
    <xf numFmtId="0" fontId="10" fillId="0" borderId="0" xfId="0" applyFont="1" applyAlignment="1">
      <alignment vertical="top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10" fillId="0" borderId="1" xfId="0" applyFont="1" applyBorder="1" applyAlignment="1">
      <alignment vertical="center" wrapText="1"/>
    </xf>
    <xf numFmtId="44" fontId="10" fillId="0" borderId="1" xfId="1" applyFont="1" applyFill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44" fontId="10" fillId="7" borderId="1" xfId="0" applyNumberFormat="1" applyFont="1" applyFill="1" applyBorder="1" applyAlignment="1">
      <alignment vertical="center"/>
    </xf>
    <xf numFmtId="0" fontId="12" fillId="7" borderId="1" xfId="0" applyFont="1" applyFill="1" applyBorder="1" applyAlignment="1">
      <alignment vertical="center"/>
    </xf>
    <xf numFmtId="44" fontId="0" fillId="0" borderId="0" xfId="0" applyNumberFormat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Moneda" xfId="1" builtinId="4"/>
    <cellStyle name="Normal" xfId="0" builtinId="0" customBuiltin="1"/>
  </cellStyles>
  <dxfs count="66"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family val="2"/>
        <scheme val="none"/>
      </font>
      <fill>
        <patternFill patternType="solid">
          <fgColor indexed="64"/>
          <bgColor rgb="FF002060"/>
        </patternFill>
      </fill>
      <alignment horizontal="left" vertical="center" textRotation="0" wrapText="1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family val="2"/>
        <scheme val="none"/>
      </font>
      <numFmt numFmtId="19" formatCode="dd/mm/yyyy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B4806DD8-5E22-4E23-A14B-D58A39CC1F0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EFE12D-5E72-46BE-A3EE-A52930FA530A}" name="ennave" displayName="ennave" ref="A1:AE1016" totalsRowShown="0" headerRowDxfId="65" dataDxfId="64">
  <autoFilter ref="A1:AE1016" xr:uid="{F6EFE12D-5E72-46BE-A3EE-A52930FA530A}"/>
  <tableColumns count="31">
    <tableColumn id="1" xr3:uid="{13073A80-76D6-4614-9045-C1B94BF10B1B}" name="Familia" dataDxfId="63"/>
    <tableColumn id="2" xr3:uid="{53707255-9B00-438D-AE73-A61BA77E79BA}" name="Equipo" dataDxfId="62"/>
    <tableColumn id="3" xr3:uid="{759839F0-3DE1-4FE8-9C70-6060AF3DB302}" name="Tipo" dataDxfId="61"/>
    <tableColumn id="4" xr3:uid="{492640A7-348B-40E6-A5E9-C8EF9C2B70D0}" name="Descripción" dataDxfId="60"/>
    <tableColumn id="5" xr3:uid="{C76CE0C8-14AC-43A5-933F-3DC1D4BE8F02}" name="Nº Serie" dataDxfId="59"/>
    <tableColumn id="6" xr3:uid="{9244EDC0-9F91-4D3C-B413-BFD5E93BB142}" name="Marca" dataDxfId="58"/>
    <tableColumn id="7" xr3:uid="{B07E6E07-86C8-4E47-9A84-E4FBAAA191F7}" name="Modelo" dataDxfId="57"/>
    <tableColumn id="8" xr3:uid="{19EBBF8F-E216-463D-8698-80F179078B30}" name="Estado" dataDxfId="56"/>
    <tableColumn id="9" xr3:uid="{F491B135-793A-44D2-B51D-C3ADCB8BA092}" name="F.Baja" dataDxfId="55"/>
    <tableColumn id="10" xr3:uid="{333E39F2-C94A-44D4-B626-510FD43EE964}" name="Areas" dataDxfId="54"/>
    <tableColumn id="11" xr3:uid="{EA3B8337-A3D9-4C19-AB36-CD2579FC46F7}" name="Departamento" dataDxfId="53"/>
    <tableColumn id="12" xr3:uid="{BE73501C-E4E0-46F1-9708-67E0C6947FB6}" name="F.Recepción" dataDxfId="52"/>
    <tableColumn id="13" xr3:uid="{B6575E89-9B97-423F-9BAB-473E9EE1DA94}" name="F.Servicio" dataDxfId="51"/>
    <tableColumn id="14" xr3:uid="{B28859F3-CB83-4348-86CE-D0D79C7079FE}" name="Calibrar cada" dataDxfId="50"/>
    <tableColumn id="15" xr3:uid="{9A5FA331-E978-46F8-B702-1B02802E4454}" name="Prox.Calibracion" dataDxfId="49"/>
    <tableColumn id="16" xr3:uid="{12DE4F4F-B5F0-419E-B5A6-CD2CDA67954B}" name="Prox.Verificacion" dataDxfId="48"/>
    <tableColumn id="17" xr3:uid="{47467D4A-9CF5-44F4-B2AA-6323C3BDF86F}" name="Prox.Revision" dataDxfId="47"/>
    <tableColumn id="18" xr3:uid="{8E9C823C-9D08-4DCE-89C5-6B18F3F32674}" name="Prox.Accion" dataDxfId="46"/>
    <tableColumn id="19" xr3:uid="{A448A732-BF5B-48A4-8E7C-40469BA97E62}" name="NºSumi." dataDxfId="45"/>
    <tableColumn id="20" xr3:uid="{E3085B2F-AC50-4ACA-8708-9CB06214906C}" name="Campo de aplicación" dataDxfId="44"/>
    <tableColumn id="21" xr3:uid="{E113018E-926C-440C-B45F-B615F617D082}" name="Sello CE" dataDxfId="43"/>
    <tableColumn id="22" xr3:uid="{8E63B3BD-8867-4A29-92DA-7832730F6C10}" name="Precio" dataDxfId="42"/>
    <tableColumn id="23" xr3:uid="{0999EDC0-7E83-49A4-A54C-832C3106BFD1}" name="Ubicación" dataDxfId="41"/>
    <tableColumn id="24" xr3:uid="{DD58FAC6-8205-4384-8B66-93ABB2073FAE}" name="Estado2" dataDxfId="40"/>
    <tableColumn id="25" xr3:uid="{62F3077A-4576-4005-BD3D-B4B4BF43A636}" name="T.Calibración" dataDxfId="39"/>
    <tableColumn id="26" xr3:uid="{0837BE89-F0F7-4193-94E8-F33C03249C58}" name="T.Verificación" dataDxfId="38"/>
    <tableColumn id="27" xr3:uid="{89A8E86A-A37B-46D2-8B8F-282859F16CD0}" name="T.Mantenimiento" dataDxfId="37"/>
    <tableColumn id="28" xr3:uid="{0503A383-63AF-43F7-8FDC-4E3BC9C3BA01}" name="Prox.Revisión" dataDxfId="36"/>
    <tableColumn id="29" xr3:uid="{D80DBF62-24D2-418E-8434-FC5338EA943E}" name="Ult.Calibración" dataDxfId="35"/>
    <tableColumn id="30" xr3:uid="{0BC8E378-1E86-4F25-BBA2-81E097F25F3F}" name="Ult.Verificación" dataDxfId="34"/>
    <tableColumn id="31" xr3:uid="{3110999E-692E-4481-B3C9-5BBE0D862D9C}" name="Ult.Revisión" dataDxfId="3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FB9A0B-B583-4347-A246-04064EEDCB64}" name="noverifi" displayName="noverifi" ref="A1:AE249" totalsRowShown="0" headerRowDxfId="32" dataDxfId="31">
  <autoFilter ref="A1:AE249" xr:uid="{7CFB9A0B-B583-4347-A246-04064EEDCB64}"/>
  <tableColumns count="31">
    <tableColumn id="1" xr3:uid="{621B3742-6CE0-463F-B305-0C64DFCEF933}" name="Familia" dataDxfId="30"/>
    <tableColumn id="2" xr3:uid="{EDF7238C-6E68-4836-BAA8-226A98D724D9}" name="Equipo" dataDxfId="29"/>
    <tableColumn id="3" xr3:uid="{FFDBF163-56ED-460F-B04F-A8E3D7BEB875}" name="Tipo" dataDxfId="28"/>
    <tableColumn id="4" xr3:uid="{D4016DCE-C825-44A6-87AC-9D9FC8787182}" name="Descripción" dataDxfId="27"/>
    <tableColumn id="5" xr3:uid="{E2D6F61B-E05C-4861-93D1-DD9489FB8B48}" name="Nº Serie" dataDxfId="26"/>
    <tableColumn id="6" xr3:uid="{84FD4899-1D24-42BB-8381-FFFAA8996FA3}" name="Marca" dataDxfId="25"/>
    <tableColumn id="7" xr3:uid="{5FDD0E09-6FAE-4531-A3EF-2988B9E204CF}" name="Modelo" dataDxfId="24"/>
    <tableColumn id="8" xr3:uid="{EE9DA7BF-D9EC-425F-8517-87D717843FBA}" name="Estado" dataDxfId="23"/>
    <tableColumn id="9" xr3:uid="{B9E58A67-E017-45EC-AF12-75858A9AEDBF}" name="F.Baja" dataDxfId="22"/>
    <tableColumn id="10" xr3:uid="{C8A8080E-EA2D-4F6C-B71F-2AD946B64C84}" name="Areas" dataDxfId="21"/>
    <tableColumn id="11" xr3:uid="{1092EBD7-B540-4897-BE6B-3EACEBC63C29}" name="Departamento" dataDxfId="20"/>
    <tableColumn id="12" xr3:uid="{B11F3D7B-94F9-4C36-B741-ACB25E026E05}" name="F.Recepción" dataDxfId="19"/>
    <tableColumn id="13" xr3:uid="{E7CE8CDB-E529-4FD7-8341-2FFF8B1B1DEB}" name="F.Servicio" dataDxfId="18"/>
    <tableColumn id="14" xr3:uid="{6B06CF31-3C2E-4A7D-A060-A445A01C9579}" name="Calibrar cada" dataDxfId="17"/>
    <tableColumn id="15" xr3:uid="{F340A31F-E04B-49AB-BA6F-FA864B1CE09B}" name="Prox.Calibracion" dataDxfId="16"/>
    <tableColumn id="16" xr3:uid="{737841E9-4E66-4A0D-BA7C-9C0FB00086F0}" name="Prox.Verificacion" dataDxfId="15"/>
    <tableColumn id="17" xr3:uid="{03DF1191-40DE-4508-A58B-DC41F1AE6002}" name="Prox.Revision" dataDxfId="14"/>
    <tableColumn id="18" xr3:uid="{6BC0DB91-992A-4DAA-B5D5-CFB999E6630F}" name="Prox.Accion" dataDxfId="13"/>
    <tableColumn id="19" xr3:uid="{D7BBDD26-014B-4858-8281-F541445173FA}" name="NºSumi." dataDxfId="12"/>
    <tableColumn id="20" xr3:uid="{B0AABB37-3C9D-407D-BE4B-E36B737CF811}" name="Campo de aplicación" dataDxfId="11"/>
    <tableColumn id="21" xr3:uid="{046D8C15-EED5-413A-892E-6DDD55B76C18}" name="Sello CE" dataDxfId="10"/>
    <tableColumn id="22" xr3:uid="{2DF5A3AF-2EE7-4A0C-A101-14AEB65D87C3}" name="Precio" dataDxfId="9"/>
    <tableColumn id="23" xr3:uid="{32F36CA1-5530-4CC9-B3EE-B3C6947D4CEF}" name="Ubicación" dataDxfId="8"/>
    <tableColumn id="24" xr3:uid="{650938D2-5962-4111-90A8-882519D5D060}" name="Estado2" dataDxfId="7"/>
    <tableColumn id="25" xr3:uid="{A4B9F229-BB42-4FBE-B66A-C3728E124070}" name="T.Calibración" dataDxfId="6"/>
    <tableColumn id="26" xr3:uid="{3E1EE001-18F1-4909-9294-F69A3BB89D39}" name="T.Verificación" dataDxfId="5"/>
    <tableColumn id="27" xr3:uid="{6586944A-59BC-4F7F-A4AB-2B673F7B1F3A}" name="T.Mantenimiento" dataDxfId="4"/>
    <tableColumn id="28" xr3:uid="{A52A619C-58AA-46DE-9F79-A6F4BE3966F6}" name="Prox.Revisión" dataDxfId="3"/>
    <tableColumn id="29" xr3:uid="{7B91035E-1E16-4391-9F6B-A008DBC47DA2}" name="Ult.Calibración" dataDxfId="2"/>
    <tableColumn id="30" xr3:uid="{5F8ECA43-BC7D-4517-B852-3937E87A762A}" name="Ult.Verificación" dataDxfId="1"/>
    <tableColumn id="31" xr3:uid="{1E4FA773-4C50-486E-A9C5-D048F40DE3D7}" name="Ult.Revisión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66"/>
  <sheetViews>
    <sheetView zoomScaleNormal="100" workbookViewId="0">
      <pane ySplit="1" topLeftCell="A2" activePane="bottomLeft" state="frozen"/>
      <selection activeCell="B1" sqref="B1"/>
      <selection pane="bottomLeft" sqref="A1:A1048576"/>
    </sheetView>
  </sheetViews>
  <sheetFormatPr baseColWidth="10" defaultRowHeight="15" x14ac:dyDescent="0.25"/>
  <cols>
    <col min="2" max="2" width="15" bestFit="1" customWidth="1"/>
    <col min="3" max="3" width="24.140625" bestFit="1" customWidth="1"/>
    <col min="4" max="4" width="84.85546875" customWidth="1"/>
    <col min="5" max="5" width="19.42578125" bestFit="1" customWidth="1"/>
    <col min="6" max="6" width="34" customWidth="1"/>
    <col min="7" max="7" width="23.7109375" customWidth="1"/>
    <col min="8" max="8" width="11.140625" customWidth="1"/>
    <col min="9" max="9" width="10.7109375" bestFit="1" customWidth="1"/>
    <col min="10" max="10" width="26.42578125" customWidth="1"/>
    <col min="11" max="11" width="29.140625" bestFit="1" customWidth="1"/>
    <col min="12" max="12" width="11.7109375" bestFit="1" customWidth="1"/>
    <col min="13" max="13" width="10.7109375" bestFit="1" customWidth="1"/>
    <col min="14" max="14" width="12.28515625" bestFit="1" customWidth="1"/>
    <col min="15" max="15" width="15.42578125" bestFit="1" customWidth="1"/>
    <col min="16" max="16" width="16.28515625" bestFit="1" customWidth="1"/>
    <col min="17" max="17" width="13.140625" bestFit="1" customWidth="1"/>
    <col min="18" max="18" width="11.42578125" bestFit="1" customWidth="1"/>
    <col min="19" max="19" width="11" bestFit="1" customWidth="1"/>
    <col min="20" max="20" width="142.28515625" bestFit="1" customWidth="1"/>
    <col min="21" max="21" width="8" bestFit="1" customWidth="1"/>
    <col min="22" max="22" width="9" bestFit="1" customWidth="1"/>
    <col min="23" max="23" width="26.42578125" bestFit="1" customWidth="1"/>
    <col min="24" max="24" width="6.85546875" bestFit="1" customWidth="1"/>
    <col min="25" max="25" width="12.42578125" bestFit="1" customWidth="1"/>
    <col min="26" max="26" width="13.140625" bestFit="1" customWidth="1"/>
    <col min="27" max="27" width="16.7109375" bestFit="1" customWidth="1"/>
    <col min="28" max="28" width="13.140625" bestFit="1" customWidth="1"/>
    <col min="29" max="29" width="14.140625" bestFit="1" customWidth="1"/>
    <col min="30" max="30" width="14.85546875" bestFit="1" customWidth="1"/>
    <col min="31" max="31" width="11.85546875" bestFit="1" customWidth="1"/>
    <col min="32" max="32" width="11.42578125" customWidth="1"/>
  </cols>
  <sheetData>
    <row r="1" spans="1:31" s="15" customFormat="1" ht="26.25" x14ac:dyDescent="0.4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4" t="s">
        <v>6</v>
      </c>
      <c r="I1" s="14" t="s">
        <v>7</v>
      </c>
      <c r="J1" s="14" t="s">
        <v>8</v>
      </c>
      <c r="K1" s="14" t="s">
        <v>9</v>
      </c>
      <c r="L1" s="14" t="s">
        <v>10</v>
      </c>
      <c r="M1" s="14" t="s">
        <v>11</v>
      </c>
      <c r="N1" s="14" t="s">
        <v>12</v>
      </c>
      <c r="O1" s="14" t="s">
        <v>13</v>
      </c>
      <c r="P1" s="14" t="s">
        <v>14</v>
      </c>
      <c r="Q1" s="14" t="s">
        <v>15</v>
      </c>
      <c r="R1" s="14" t="s">
        <v>16</v>
      </c>
      <c r="S1" s="14" t="s">
        <v>17</v>
      </c>
      <c r="T1" s="14" t="s">
        <v>18</v>
      </c>
      <c r="U1" s="14" t="s">
        <v>19</v>
      </c>
      <c r="V1" s="14" t="s">
        <v>20</v>
      </c>
      <c r="W1" s="14" t="s">
        <v>21</v>
      </c>
      <c r="X1" s="14" t="s">
        <v>6</v>
      </c>
      <c r="Y1" s="14" t="s">
        <v>22</v>
      </c>
      <c r="Z1" s="14" t="s">
        <v>23</v>
      </c>
      <c r="AA1" s="14" t="s">
        <v>24</v>
      </c>
      <c r="AB1" s="14" t="s">
        <v>25</v>
      </c>
      <c r="AC1" s="14" t="s">
        <v>26</v>
      </c>
      <c r="AD1" s="14" t="s">
        <v>27</v>
      </c>
      <c r="AE1" s="14" t="s">
        <v>28</v>
      </c>
    </row>
    <row r="2" spans="1:31" ht="33.75" x14ac:dyDescent="0.5">
      <c r="B2" s="48" t="s">
        <v>29</v>
      </c>
      <c r="C2" s="48"/>
      <c r="D2" s="4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33.75" x14ac:dyDescent="0.5">
      <c r="B3" s="48" t="s">
        <v>30</v>
      </c>
      <c r="C3" s="48"/>
      <c r="D3" s="4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33.75" x14ac:dyDescent="0.5">
      <c r="B4" s="48" t="s">
        <v>31</v>
      </c>
      <c r="C4" s="48"/>
      <c r="D4" s="48"/>
      <c r="E4" s="8"/>
      <c r="F4" s="1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s="8" customFormat="1" x14ac:dyDescent="0.25">
      <c r="A5" s="8" t="s">
        <v>3949</v>
      </c>
      <c r="B5" s="8" t="s">
        <v>32</v>
      </c>
      <c r="C5" s="8" t="s">
        <v>33</v>
      </c>
      <c r="D5" s="8" t="s">
        <v>34</v>
      </c>
      <c r="E5" s="8" t="s">
        <v>35</v>
      </c>
      <c r="F5" s="8" t="s">
        <v>36</v>
      </c>
      <c r="G5" s="8" t="s">
        <v>37</v>
      </c>
      <c r="H5" s="8" t="s">
        <v>38</v>
      </c>
      <c r="J5" s="8" t="s">
        <v>39</v>
      </c>
      <c r="K5" s="8" t="s">
        <v>40</v>
      </c>
      <c r="L5" s="9">
        <v>38012</v>
      </c>
      <c r="M5" s="9">
        <v>38132</v>
      </c>
      <c r="S5" s="8" t="s">
        <v>41</v>
      </c>
      <c r="U5" s="8" t="s">
        <v>42</v>
      </c>
      <c r="V5" s="8">
        <f>0</f>
        <v>0</v>
      </c>
      <c r="W5" s="8" t="s">
        <v>43</v>
      </c>
      <c r="X5" s="8" t="s">
        <v>44</v>
      </c>
    </row>
    <row r="6" spans="1:31" s="8" customFormat="1" x14ac:dyDescent="0.25">
      <c r="A6" s="8" t="s">
        <v>3949</v>
      </c>
      <c r="B6" s="8" t="s">
        <v>45</v>
      </c>
      <c r="C6" s="8" t="s">
        <v>46</v>
      </c>
      <c r="F6" s="8" t="s">
        <v>47</v>
      </c>
      <c r="G6" s="8" t="s">
        <v>48</v>
      </c>
      <c r="H6" s="8" t="s">
        <v>38</v>
      </c>
      <c r="J6" s="8" t="s">
        <v>39</v>
      </c>
      <c r="K6" s="8" t="s">
        <v>40</v>
      </c>
      <c r="L6" s="9">
        <v>38075</v>
      </c>
      <c r="M6" s="9">
        <v>38076</v>
      </c>
      <c r="S6" s="8" t="s">
        <v>41</v>
      </c>
      <c r="U6" s="8" t="s">
        <v>42</v>
      </c>
      <c r="V6" s="8">
        <f>0</f>
        <v>0</v>
      </c>
      <c r="W6" s="8" t="s">
        <v>49</v>
      </c>
      <c r="X6" s="8" t="s">
        <v>44</v>
      </c>
    </row>
    <row r="7" spans="1:31" s="8" customFormat="1" x14ac:dyDescent="0.25">
      <c r="A7" s="8" t="s">
        <v>3949</v>
      </c>
      <c r="B7" s="8" t="s">
        <v>50</v>
      </c>
      <c r="C7" s="8" t="s">
        <v>51</v>
      </c>
      <c r="D7" s="8" t="s">
        <v>52</v>
      </c>
      <c r="F7" s="8" t="s">
        <v>53</v>
      </c>
      <c r="G7" s="8" t="s">
        <v>54</v>
      </c>
      <c r="H7" s="8" t="s">
        <v>38</v>
      </c>
      <c r="J7" s="8" t="s">
        <v>39</v>
      </c>
      <c r="K7" s="8" t="s">
        <v>40</v>
      </c>
      <c r="L7" s="9">
        <v>38139</v>
      </c>
      <c r="M7" s="9">
        <v>38142</v>
      </c>
      <c r="S7" s="8" t="s">
        <v>41</v>
      </c>
      <c r="U7" s="8" t="s">
        <v>42</v>
      </c>
      <c r="V7" s="8">
        <f>0</f>
        <v>0</v>
      </c>
      <c r="W7" s="8" t="s">
        <v>55</v>
      </c>
      <c r="X7" s="8" t="s">
        <v>44</v>
      </c>
      <c r="AD7" s="9">
        <v>44091</v>
      </c>
    </row>
    <row r="8" spans="1:31" s="4" customFormat="1" x14ac:dyDescent="0.25">
      <c r="A8" s="8" t="s">
        <v>3949</v>
      </c>
      <c r="B8" s="4" t="s">
        <v>56</v>
      </c>
      <c r="C8" s="4" t="s">
        <v>57</v>
      </c>
      <c r="D8" s="4" t="s">
        <v>58</v>
      </c>
      <c r="F8" s="4" t="s">
        <v>59</v>
      </c>
      <c r="H8" s="4" t="s">
        <v>60</v>
      </c>
      <c r="K8" s="4" t="s">
        <v>39</v>
      </c>
      <c r="L8" s="5">
        <v>38121</v>
      </c>
      <c r="M8" s="5">
        <v>38121</v>
      </c>
      <c r="S8" s="4" t="s">
        <v>61</v>
      </c>
      <c r="U8" s="4" t="s">
        <v>42</v>
      </c>
      <c r="V8" s="4">
        <f>0</f>
        <v>0</v>
      </c>
      <c r="W8" s="4" t="s">
        <v>62</v>
      </c>
      <c r="X8" s="4" t="s">
        <v>44</v>
      </c>
    </row>
    <row r="9" spans="1:31" s="8" customFormat="1" x14ac:dyDescent="0.25">
      <c r="A9" s="8" t="s">
        <v>3949</v>
      </c>
      <c r="B9" s="8" t="s">
        <v>63</v>
      </c>
      <c r="C9" s="8" t="s">
        <v>64</v>
      </c>
      <c r="D9" s="8" t="s">
        <v>65</v>
      </c>
      <c r="E9" s="8" t="s">
        <v>66</v>
      </c>
      <c r="F9" s="8" t="s">
        <v>67</v>
      </c>
      <c r="G9" s="8" t="s">
        <v>68</v>
      </c>
      <c r="K9" s="8" t="s">
        <v>69</v>
      </c>
      <c r="L9" s="9">
        <v>41611</v>
      </c>
      <c r="M9" s="9">
        <v>41611</v>
      </c>
      <c r="S9" s="8" t="s">
        <v>70</v>
      </c>
      <c r="U9" s="8" t="s">
        <v>42</v>
      </c>
      <c r="V9" s="8">
        <f>0</f>
        <v>0</v>
      </c>
      <c r="X9" s="8" t="s">
        <v>71</v>
      </c>
    </row>
    <row r="10" spans="1:31" s="8" customFormat="1" x14ac:dyDescent="0.25">
      <c r="A10" s="8" t="s">
        <v>3949</v>
      </c>
      <c r="B10" s="8" t="s">
        <v>72</v>
      </c>
      <c r="C10" s="8" t="s">
        <v>73</v>
      </c>
      <c r="D10" s="8" t="s">
        <v>74</v>
      </c>
      <c r="F10" s="8" t="s">
        <v>75</v>
      </c>
      <c r="K10" s="8" t="s">
        <v>76</v>
      </c>
      <c r="L10" s="9">
        <v>41983</v>
      </c>
      <c r="M10" s="9">
        <v>41988</v>
      </c>
      <c r="S10" s="8" t="s">
        <v>77</v>
      </c>
      <c r="U10" s="8" t="s">
        <v>42</v>
      </c>
      <c r="V10" s="8">
        <f>0</f>
        <v>0</v>
      </c>
      <c r="X10" s="8" t="s">
        <v>44</v>
      </c>
    </row>
    <row r="11" spans="1:31" s="8" customFormat="1" x14ac:dyDescent="0.25">
      <c r="A11" s="8" t="s">
        <v>3949</v>
      </c>
      <c r="B11" s="8" t="s">
        <v>78</v>
      </c>
      <c r="C11" s="8" t="s">
        <v>79</v>
      </c>
      <c r="D11" s="8" t="s">
        <v>80</v>
      </c>
      <c r="F11" s="8" t="s">
        <v>81</v>
      </c>
      <c r="G11" s="8" t="s">
        <v>82</v>
      </c>
      <c r="K11" s="8" t="s">
        <v>83</v>
      </c>
      <c r="L11" s="9">
        <v>41983</v>
      </c>
      <c r="M11" s="9">
        <v>41988</v>
      </c>
      <c r="S11" s="8" t="s">
        <v>77</v>
      </c>
      <c r="U11" s="8" t="s">
        <v>42</v>
      </c>
      <c r="V11" s="8">
        <f>0</f>
        <v>0</v>
      </c>
      <c r="X11" s="8" t="s">
        <v>44</v>
      </c>
    </row>
    <row r="12" spans="1:31" x14ac:dyDescent="0.25">
      <c r="B12" t="s">
        <v>84</v>
      </c>
      <c r="C12" t="s">
        <v>85</v>
      </c>
      <c r="D12" t="s">
        <v>86</v>
      </c>
      <c r="F12" t="s">
        <v>87</v>
      </c>
      <c r="G12" t="s">
        <v>88</v>
      </c>
      <c r="K12" t="s">
        <v>69</v>
      </c>
      <c r="L12" s="3">
        <v>41611</v>
      </c>
      <c r="M12" s="3">
        <v>41611</v>
      </c>
      <c r="S12" t="s">
        <v>89</v>
      </c>
      <c r="U12" t="s">
        <v>42</v>
      </c>
      <c r="V12">
        <f>0</f>
        <v>0</v>
      </c>
      <c r="X12" t="s">
        <v>71</v>
      </c>
    </row>
    <row r="13" spans="1:31" x14ac:dyDescent="0.25">
      <c r="B13" t="s">
        <v>90</v>
      </c>
      <c r="C13" t="s">
        <v>91</v>
      </c>
      <c r="D13" t="s">
        <v>92</v>
      </c>
      <c r="E13" t="s">
        <v>93</v>
      </c>
      <c r="F13" t="s">
        <v>94</v>
      </c>
      <c r="K13" t="s">
        <v>69</v>
      </c>
      <c r="L13" s="3">
        <v>41611</v>
      </c>
      <c r="M13" s="3">
        <v>41611</v>
      </c>
      <c r="S13" t="s">
        <v>95</v>
      </c>
      <c r="U13" t="s">
        <v>42</v>
      </c>
      <c r="V13">
        <f>0</f>
        <v>0</v>
      </c>
      <c r="X13" t="s">
        <v>71</v>
      </c>
    </row>
    <row r="14" spans="1:31" x14ac:dyDescent="0.25">
      <c r="B14" t="s">
        <v>96</v>
      </c>
      <c r="C14" t="s">
        <v>97</v>
      </c>
      <c r="D14" t="s">
        <v>98</v>
      </c>
      <c r="E14" t="s">
        <v>99</v>
      </c>
      <c r="F14" t="s">
        <v>94</v>
      </c>
      <c r="K14" t="s">
        <v>69</v>
      </c>
      <c r="L14" s="3">
        <v>41611</v>
      </c>
      <c r="M14" s="3">
        <v>41611</v>
      </c>
      <c r="S14" t="s">
        <v>95</v>
      </c>
      <c r="U14" t="s">
        <v>42</v>
      </c>
      <c r="V14">
        <f>0</f>
        <v>0</v>
      </c>
      <c r="X14" t="s">
        <v>71</v>
      </c>
    </row>
    <row r="15" spans="1:31" ht="33.75" x14ac:dyDescent="0.5">
      <c r="B15" s="48" t="s">
        <v>100</v>
      </c>
      <c r="C15" s="48"/>
      <c r="D15" s="48"/>
      <c r="E15" s="8"/>
      <c r="F15" s="1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s="4" customFormat="1" x14ac:dyDescent="0.25">
      <c r="A16" s="8" t="s">
        <v>3949</v>
      </c>
      <c r="B16" s="4" t="s">
        <v>101</v>
      </c>
      <c r="C16" s="4" t="s">
        <v>102</v>
      </c>
      <c r="D16" s="4" t="s">
        <v>103</v>
      </c>
      <c r="E16" s="4" t="s">
        <v>104</v>
      </c>
      <c r="F16" s="4" t="s">
        <v>105</v>
      </c>
      <c r="G16" s="4" t="s">
        <v>106</v>
      </c>
      <c r="H16" s="4" t="s">
        <v>38</v>
      </c>
      <c r="J16" s="4" t="s">
        <v>107</v>
      </c>
      <c r="K16" s="4" t="s">
        <v>108</v>
      </c>
      <c r="L16" s="5">
        <v>38012</v>
      </c>
      <c r="M16" s="5">
        <v>38028</v>
      </c>
      <c r="N16" s="4">
        <f>12</f>
        <v>12</v>
      </c>
      <c r="O16" s="5">
        <v>45799</v>
      </c>
      <c r="Q16" s="5">
        <v>45852</v>
      </c>
      <c r="R16" s="5">
        <v>45799</v>
      </c>
      <c r="S16" s="4" t="s">
        <v>109</v>
      </c>
      <c r="T16" s="4" t="s">
        <v>110</v>
      </c>
      <c r="U16" s="4" t="s">
        <v>111</v>
      </c>
      <c r="V16" s="4">
        <f>0</f>
        <v>0</v>
      </c>
      <c r="W16" s="4" t="s">
        <v>108</v>
      </c>
      <c r="X16" s="4" t="s">
        <v>44</v>
      </c>
      <c r="Y16" s="4" t="s">
        <v>112</v>
      </c>
      <c r="AA16" s="4" t="s">
        <v>113</v>
      </c>
      <c r="AC16" s="5">
        <v>45434</v>
      </c>
    </row>
    <row r="17" spans="1:30" s="4" customFormat="1" x14ac:dyDescent="0.25">
      <c r="A17" s="8" t="s">
        <v>3949</v>
      </c>
      <c r="B17" s="4" t="s">
        <v>114</v>
      </c>
      <c r="C17" s="4" t="s">
        <v>115</v>
      </c>
      <c r="D17" s="4" t="s">
        <v>116</v>
      </c>
      <c r="E17" s="4" t="s">
        <v>117</v>
      </c>
      <c r="F17" s="4" t="s">
        <v>105</v>
      </c>
      <c r="G17" s="4" t="s">
        <v>118</v>
      </c>
      <c r="H17" s="4" t="s">
        <v>38</v>
      </c>
      <c r="J17" s="4" t="s">
        <v>107</v>
      </c>
      <c r="K17" s="4" t="s">
        <v>108</v>
      </c>
      <c r="L17" s="5">
        <v>38012</v>
      </c>
      <c r="M17" s="5">
        <v>38028</v>
      </c>
      <c r="N17" s="4">
        <f>12</f>
        <v>12</v>
      </c>
      <c r="O17" s="5">
        <v>45799</v>
      </c>
      <c r="R17" s="5">
        <v>45799</v>
      </c>
      <c r="S17" s="4" t="s">
        <v>41</v>
      </c>
      <c r="T17" s="4" t="s">
        <v>119</v>
      </c>
      <c r="U17" s="4" t="s">
        <v>111</v>
      </c>
      <c r="V17" s="4">
        <f>0</f>
        <v>0</v>
      </c>
      <c r="W17" s="4" t="s">
        <v>108</v>
      </c>
      <c r="X17" s="4" t="s">
        <v>44</v>
      </c>
      <c r="Y17" s="4" t="s">
        <v>112</v>
      </c>
      <c r="AC17" s="5">
        <v>45434</v>
      </c>
    </row>
    <row r="18" spans="1:30" s="8" customFormat="1" x14ac:dyDescent="0.25">
      <c r="A18" s="8" t="s">
        <v>3949</v>
      </c>
      <c r="B18" s="8" t="s">
        <v>120</v>
      </c>
      <c r="C18" s="8" t="s">
        <v>121</v>
      </c>
      <c r="D18" s="8" t="s">
        <v>122</v>
      </c>
      <c r="E18" s="8" t="s">
        <v>123</v>
      </c>
      <c r="F18" s="8" t="s">
        <v>105</v>
      </c>
      <c r="G18" s="8" t="s">
        <v>124</v>
      </c>
      <c r="H18" s="8" t="s">
        <v>38</v>
      </c>
      <c r="J18" s="8" t="s">
        <v>125</v>
      </c>
      <c r="K18" s="8" t="s">
        <v>126</v>
      </c>
      <c r="L18" s="9">
        <v>38012</v>
      </c>
      <c r="M18" s="9">
        <v>38028</v>
      </c>
      <c r="N18" s="8">
        <f>12</f>
        <v>12</v>
      </c>
      <c r="O18" s="9">
        <v>45799</v>
      </c>
      <c r="Q18" s="9">
        <v>45836</v>
      </c>
      <c r="R18" s="9">
        <v>45799</v>
      </c>
      <c r="S18" s="8" t="s">
        <v>41</v>
      </c>
      <c r="T18" s="8" t="s">
        <v>127</v>
      </c>
      <c r="U18" s="8" t="s">
        <v>111</v>
      </c>
      <c r="V18" s="8">
        <f>0</f>
        <v>0</v>
      </c>
      <c r="W18" s="8" t="s">
        <v>128</v>
      </c>
      <c r="X18" s="8" t="s">
        <v>44</v>
      </c>
      <c r="Y18" s="8" t="s">
        <v>112</v>
      </c>
      <c r="AA18" s="8" t="s">
        <v>113</v>
      </c>
      <c r="AC18" s="9">
        <v>45434</v>
      </c>
    </row>
    <row r="19" spans="1:30" s="8" customFormat="1" x14ac:dyDescent="0.25">
      <c r="A19" s="8" t="s">
        <v>3949</v>
      </c>
      <c r="B19" s="8" t="s">
        <v>129</v>
      </c>
      <c r="C19" s="8" t="s">
        <v>130</v>
      </c>
      <c r="D19" s="8" t="s">
        <v>131</v>
      </c>
      <c r="E19" s="8" t="s">
        <v>132</v>
      </c>
      <c r="F19" s="8" t="s">
        <v>105</v>
      </c>
      <c r="G19" s="8" t="s">
        <v>133</v>
      </c>
      <c r="H19" s="8" t="s">
        <v>38</v>
      </c>
      <c r="J19" s="8" t="s">
        <v>125</v>
      </c>
      <c r="K19" s="8" t="s">
        <v>126</v>
      </c>
      <c r="L19" s="9">
        <v>38012</v>
      </c>
      <c r="M19" s="9">
        <v>38013</v>
      </c>
      <c r="S19" s="8" t="s">
        <v>41</v>
      </c>
      <c r="U19" s="8" t="s">
        <v>111</v>
      </c>
      <c r="V19" s="8">
        <f>0</f>
        <v>0</v>
      </c>
      <c r="W19" s="8" t="s">
        <v>128</v>
      </c>
      <c r="X19" s="8" t="s">
        <v>44</v>
      </c>
      <c r="AC19" s="9">
        <v>45064</v>
      </c>
    </row>
    <row r="20" spans="1:30" s="4" customFormat="1" x14ac:dyDescent="0.25">
      <c r="A20" s="8" t="s">
        <v>3949</v>
      </c>
      <c r="B20" s="4" t="s">
        <v>134</v>
      </c>
      <c r="C20" s="4" t="s">
        <v>135</v>
      </c>
      <c r="D20" s="4" t="s">
        <v>136</v>
      </c>
      <c r="E20" s="4" t="s">
        <v>137</v>
      </c>
      <c r="F20" s="4" t="s">
        <v>105</v>
      </c>
      <c r="G20" s="4" t="s">
        <v>138</v>
      </c>
      <c r="H20" s="4" t="s">
        <v>38</v>
      </c>
      <c r="J20" s="4" t="s">
        <v>139</v>
      </c>
      <c r="K20" s="4" t="s">
        <v>140</v>
      </c>
      <c r="L20" s="5">
        <v>38012</v>
      </c>
      <c r="M20" s="5">
        <v>38113</v>
      </c>
      <c r="S20" s="4" t="s">
        <v>41</v>
      </c>
      <c r="U20" s="4" t="s">
        <v>111</v>
      </c>
      <c r="V20" s="4">
        <f>0</f>
        <v>0</v>
      </c>
      <c r="W20" s="4" t="s">
        <v>43</v>
      </c>
      <c r="X20" s="4" t="s">
        <v>44</v>
      </c>
    </row>
    <row r="21" spans="1:30" s="4" customFormat="1" x14ac:dyDescent="0.25">
      <c r="A21" s="8" t="s">
        <v>3949</v>
      </c>
      <c r="B21" s="4" t="s">
        <v>141</v>
      </c>
      <c r="C21" s="4" t="s">
        <v>142</v>
      </c>
      <c r="D21" s="4" t="s">
        <v>143</v>
      </c>
      <c r="F21" s="4" t="s">
        <v>144</v>
      </c>
      <c r="G21" s="4" t="s">
        <v>145</v>
      </c>
      <c r="H21" s="4" t="s">
        <v>38</v>
      </c>
      <c r="J21" s="4" t="s">
        <v>146</v>
      </c>
      <c r="K21" s="4" t="s">
        <v>140</v>
      </c>
      <c r="L21" s="5">
        <v>38069</v>
      </c>
      <c r="M21" s="5">
        <v>38079</v>
      </c>
      <c r="P21" s="5">
        <v>45784</v>
      </c>
      <c r="R21" s="5">
        <v>45784</v>
      </c>
      <c r="S21" s="4" t="s">
        <v>41</v>
      </c>
      <c r="U21" s="4" t="s">
        <v>111</v>
      </c>
      <c r="V21" s="4">
        <f>0</f>
        <v>0</v>
      </c>
      <c r="W21" s="4" t="s">
        <v>147</v>
      </c>
      <c r="X21" s="4" t="s">
        <v>44</v>
      </c>
      <c r="Z21" s="4" t="s">
        <v>113</v>
      </c>
      <c r="AD21" s="5">
        <v>45419</v>
      </c>
    </row>
    <row r="22" spans="1:30" s="4" customFormat="1" x14ac:dyDescent="0.25">
      <c r="A22" s="8" t="s">
        <v>3949</v>
      </c>
      <c r="B22" s="4" t="s">
        <v>148</v>
      </c>
      <c r="C22" s="4" t="s">
        <v>149</v>
      </c>
      <c r="D22" s="4" t="s">
        <v>150</v>
      </c>
      <c r="E22" s="4" t="s">
        <v>151</v>
      </c>
      <c r="F22" s="4" t="s">
        <v>152</v>
      </c>
      <c r="G22" s="4" t="s">
        <v>153</v>
      </c>
      <c r="H22" s="4" t="s">
        <v>38</v>
      </c>
      <c r="J22" s="4" t="s">
        <v>107</v>
      </c>
      <c r="K22" s="4" t="s">
        <v>108</v>
      </c>
      <c r="L22" s="5">
        <v>38072</v>
      </c>
      <c r="M22" s="5">
        <v>38113</v>
      </c>
      <c r="P22" s="5">
        <v>46069</v>
      </c>
      <c r="R22" s="5">
        <v>46069</v>
      </c>
      <c r="S22" s="4" t="s">
        <v>41</v>
      </c>
      <c r="U22" s="4" t="s">
        <v>111</v>
      </c>
      <c r="V22" s="4">
        <f>0</f>
        <v>0</v>
      </c>
      <c r="W22" s="4" t="s">
        <v>108</v>
      </c>
      <c r="X22" s="4" t="s">
        <v>44</v>
      </c>
      <c r="Z22" s="4" t="s">
        <v>112</v>
      </c>
      <c r="AD22" s="5">
        <v>44243</v>
      </c>
    </row>
    <row r="23" spans="1:30" s="8" customFormat="1" x14ac:dyDescent="0.25">
      <c r="A23" s="8" t="s">
        <v>3949</v>
      </c>
      <c r="B23" s="8" t="s">
        <v>154</v>
      </c>
      <c r="C23" s="8" t="s">
        <v>155</v>
      </c>
      <c r="D23" s="8" t="s">
        <v>156</v>
      </c>
      <c r="E23" s="8" t="s">
        <v>157</v>
      </c>
      <c r="F23" s="8" t="s">
        <v>3936</v>
      </c>
      <c r="G23" s="8" t="s">
        <v>158</v>
      </c>
      <c r="H23" s="8" t="s">
        <v>38</v>
      </c>
      <c r="J23" s="8" t="s">
        <v>125</v>
      </c>
      <c r="K23" s="8" t="s">
        <v>126</v>
      </c>
      <c r="L23" s="9">
        <v>38012</v>
      </c>
      <c r="M23" s="9">
        <v>38013</v>
      </c>
      <c r="S23" s="8" t="s">
        <v>41</v>
      </c>
      <c r="U23" s="8" t="s">
        <v>111</v>
      </c>
      <c r="V23" s="8">
        <f>0</f>
        <v>0</v>
      </c>
      <c r="W23" s="8" t="s">
        <v>128</v>
      </c>
      <c r="X23" s="8" t="s">
        <v>44</v>
      </c>
    </row>
    <row r="24" spans="1:30" s="8" customFormat="1" x14ac:dyDescent="0.25">
      <c r="A24" s="8" t="s">
        <v>3949</v>
      </c>
      <c r="B24" s="8" t="s">
        <v>159</v>
      </c>
      <c r="C24" s="8" t="s">
        <v>160</v>
      </c>
      <c r="D24" s="8" t="s">
        <v>161</v>
      </c>
      <c r="F24" s="8" t="s">
        <v>162</v>
      </c>
      <c r="G24" s="8" t="s">
        <v>163</v>
      </c>
      <c r="H24" s="8" t="s">
        <v>38</v>
      </c>
      <c r="J24" s="8" t="s">
        <v>107</v>
      </c>
      <c r="K24" s="8" t="s">
        <v>108</v>
      </c>
      <c r="L24" s="9">
        <v>38117</v>
      </c>
      <c r="M24" s="9">
        <v>38117</v>
      </c>
      <c r="S24" s="8" t="s">
        <v>41</v>
      </c>
      <c r="U24" s="8" t="s">
        <v>42</v>
      </c>
      <c r="V24" s="8">
        <f>0</f>
        <v>0</v>
      </c>
      <c r="W24" s="8" t="s">
        <v>108</v>
      </c>
      <c r="X24" s="8" t="s">
        <v>44</v>
      </c>
    </row>
    <row r="25" spans="1:30" s="8" customFormat="1" x14ac:dyDescent="0.25">
      <c r="A25" s="8" t="s">
        <v>3949</v>
      </c>
      <c r="B25" s="8" t="s">
        <v>164</v>
      </c>
      <c r="C25" s="8" t="s">
        <v>165</v>
      </c>
      <c r="D25" s="8" t="s">
        <v>166</v>
      </c>
      <c r="E25" s="8" t="s">
        <v>167</v>
      </c>
      <c r="F25" s="8" t="s">
        <v>105</v>
      </c>
      <c r="H25" s="8" t="s">
        <v>38</v>
      </c>
      <c r="J25" s="8" t="s">
        <v>107</v>
      </c>
      <c r="K25" s="8" t="s">
        <v>108</v>
      </c>
      <c r="L25" s="9">
        <v>38012</v>
      </c>
      <c r="M25" s="9">
        <v>38028</v>
      </c>
      <c r="S25" s="8" t="s">
        <v>109</v>
      </c>
      <c r="U25" s="8" t="s">
        <v>42</v>
      </c>
      <c r="V25" s="8">
        <f>0</f>
        <v>0</v>
      </c>
      <c r="W25" s="8" t="s">
        <v>49</v>
      </c>
      <c r="X25" s="8" t="s">
        <v>44</v>
      </c>
    </row>
    <row r="26" spans="1:30" s="4" customFormat="1" x14ac:dyDescent="0.25">
      <c r="A26" s="8" t="s">
        <v>3949</v>
      </c>
      <c r="B26" s="4" t="s">
        <v>168</v>
      </c>
      <c r="C26" s="4" t="s">
        <v>169</v>
      </c>
      <c r="D26" s="4" t="s">
        <v>170</v>
      </c>
      <c r="E26" s="4" t="s">
        <v>171</v>
      </c>
      <c r="F26" s="4" t="s">
        <v>105</v>
      </c>
      <c r="H26" s="4" t="s">
        <v>38</v>
      </c>
      <c r="J26" s="4" t="s">
        <v>139</v>
      </c>
      <c r="K26" s="4" t="s">
        <v>140</v>
      </c>
      <c r="L26" s="5">
        <v>38012</v>
      </c>
      <c r="M26" s="5">
        <v>38028</v>
      </c>
      <c r="S26" s="4" t="s">
        <v>41</v>
      </c>
      <c r="U26" s="4" t="s">
        <v>42</v>
      </c>
      <c r="V26" s="4">
        <f>0</f>
        <v>0</v>
      </c>
      <c r="W26" s="4" t="s">
        <v>49</v>
      </c>
      <c r="X26" s="4" t="s">
        <v>44</v>
      </c>
    </row>
    <row r="27" spans="1:30" s="8" customFormat="1" x14ac:dyDescent="0.25">
      <c r="A27" s="8" t="s">
        <v>3949</v>
      </c>
      <c r="B27" s="8" t="s">
        <v>172</v>
      </c>
      <c r="C27" s="8" t="s">
        <v>173</v>
      </c>
      <c r="D27" s="8" t="s">
        <v>174</v>
      </c>
      <c r="E27" s="8" t="s">
        <v>175</v>
      </c>
      <c r="F27" s="8" t="s">
        <v>105</v>
      </c>
      <c r="H27" s="8" t="s">
        <v>38</v>
      </c>
      <c r="J27" s="8" t="s">
        <v>125</v>
      </c>
      <c r="K27" s="8" t="s">
        <v>126</v>
      </c>
      <c r="L27" s="9">
        <v>38012</v>
      </c>
      <c r="M27" s="9">
        <v>38028</v>
      </c>
      <c r="S27" s="8" t="s">
        <v>41</v>
      </c>
      <c r="U27" s="8" t="s">
        <v>42</v>
      </c>
      <c r="V27" s="8">
        <f>0</f>
        <v>0</v>
      </c>
      <c r="W27" s="8" t="s">
        <v>49</v>
      </c>
      <c r="X27" s="8" t="s">
        <v>44</v>
      </c>
    </row>
    <row r="28" spans="1:30" s="4" customFormat="1" x14ac:dyDescent="0.25">
      <c r="A28" s="8" t="s">
        <v>3949</v>
      </c>
      <c r="B28" s="4" t="s">
        <v>176</v>
      </c>
      <c r="C28" s="4" t="s">
        <v>177</v>
      </c>
      <c r="D28" s="4" t="s">
        <v>178</v>
      </c>
      <c r="E28" s="4" t="s">
        <v>179</v>
      </c>
      <c r="F28" s="4" t="s">
        <v>105</v>
      </c>
      <c r="G28" s="4" t="s">
        <v>180</v>
      </c>
      <c r="H28" s="4" t="s">
        <v>38</v>
      </c>
      <c r="J28" s="4" t="s">
        <v>125</v>
      </c>
      <c r="K28" s="4" t="s">
        <v>126</v>
      </c>
      <c r="L28" s="5">
        <v>38012</v>
      </c>
      <c r="M28" s="5">
        <v>38013</v>
      </c>
      <c r="S28" s="4" t="s">
        <v>41</v>
      </c>
      <c r="U28" s="4" t="s">
        <v>111</v>
      </c>
      <c r="V28" s="4">
        <f>0</f>
        <v>0</v>
      </c>
      <c r="W28" s="4" t="s">
        <v>128</v>
      </c>
      <c r="X28" s="4" t="s">
        <v>44</v>
      </c>
    </row>
    <row r="29" spans="1:30" s="4" customFormat="1" x14ac:dyDescent="0.25">
      <c r="A29" s="8" t="s">
        <v>3949</v>
      </c>
      <c r="B29" s="4" t="s">
        <v>181</v>
      </c>
      <c r="C29" s="4" t="s">
        <v>182</v>
      </c>
      <c r="D29" s="4" t="s">
        <v>183</v>
      </c>
      <c r="E29" s="4" t="s">
        <v>184</v>
      </c>
      <c r="F29" s="4" t="s">
        <v>105</v>
      </c>
      <c r="G29" s="4" t="s">
        <v>185</v>
      </c>
      <c r="H29" s="4" t="s">
        <v>38</v>
      </c>
      <c r="J29" s="4" t="s">
        <v>139</v>
      </c>
      <c r="K29" s="4" t="s">
        <v>140</v>
      </c>
      <c r="L29" s="5">
        <v>38012</v>
      </c>
      <c r="M29" s="5">
        <v>38028</v>
      </c>
      <c r="N29" s="4">
        <f>12</f>
        <v>12</v>
      </c>
      <c r="O29" s="5">
        <v>45799</v>
      </c>
      <c r="Q29" s="5">
        <v>45797</v>
      </c>
      <c r="R29" s="5">
        <v>45797</v>
      </c>
      <c r="S29" s="4" t="s">
        <v>41</v>
      </c>
      <c r="U29" s="4" t="s">
        <v>111</v>
      </c>
      <c r="V29" s="4">
        <f>0</f>
        <v>0</v>
      </c>
      <c r="W29" s="4" t="s">
        <v>43</v>
      </c>
      <c r="X29" s="4" t="s">
        <v>44</v>
      </c>
      <c r="Y29" s="4" t="s">
        <v>112</v>
      </c>
      <c r="AA29" s="4" t="s">
        <v>112</v>
      </c>
      <c r="AC29" s="5">
        <v>45434</v>
      </c>
      <c r="AD29" s="5">
        <v>45462</v>
      </c>
    </row>
    <row r="30" spans="1:30" s="4" customFormat="1" x14ac:dyDescent="0.25">
      <c r="A30" s="8" t="s">
        <v>3949</v>
      </c>
      <c r="B30" s="4" t="s">
        <v>186</v>
      </c>
      <c r="C30" s="4" t="s">
        <v>187</v>
      </c>
      <c r="D30" s="4" t="s">
        <v>188</v>
      </c>
      <c r="E30" s="4" t="s">
        <v>189</v>
      </c>
      <c r="F30" s="4" t="s">
        <v>190</v>
      </c>
      <c r="G30" s="4" t="s">
        <v>191</v>
      </c>
      <c r="H30" s="4" t="s">
        <v>38</v>
      </c>
      <c r="J30" s="4" t="s">
        <v>139</v>
      </c>
      <c r="K30" s="4" t="s">
        <v>140</v>
      </c>
      <c r="L30" s="5">
        <v>38393</v>
      </c>
      <c r="M30" s="5">
        <v>38447</v>
      </c>
      <c r="S30" s="4" t="s">
        <v>41</v>
      </c>
      <c r="U30" s="4" t="s">
        <v>42</v>
      </c>
      <c r="V30" s="4">
        <f>0</f>
        <v>0</v>
      </c>
      <c r="W30" s="4" t="s">
        <v>192</v>
      </c>
      <c r="X30" s="4" t="s">
        <v>44</v>
      </c>
    </row>
    <row r="31" spans="1:30" s="4" customFormat="1" x14ac:dyDescent="0.25">
      <c r="A31" s="8" t="s">
        <v>3949</v>
      </c>
      <c r="B31" s="4" t="s">
        <v>193</v>
      </c>
      <c r="C31" s="4" t="s">
        <v>194</v>
      </c>
      <c r="D31" s="4" t="s">
        <v>195</v>
      </c>
      <c r="E31" s="4" t="s">
        <v>189</v>
      </c>
      <c r="F31" s="4" t="s">
        <v>190</v>
      </c>
      <c r="G31" s="4" t="s">
        <v>196</v>
      </c>
      <c r="H31" s="4" t="s">
        <v>38</v>
      </c>
      <c r="J31" s="4" t="s">
        <v>139</v>
      </c>
      <c r="K31" s="4" t="s">
        <v>140</v>
      </c>
      <c r="L31" s="5">
        <v>38393</v>
      </c>
      <c r="M31" s="5">
        <v>38447</v>
      </c>
      <c r="P31" s="5">
        <v>46136</v>
      </c>
      <c r="R31" s="5">
        <v>46136</v>
      </c>
      <c r="S31" s="4" t="s">
        <v>41</v>
      </c>
      <c r="U31" s="4" t="s">
        <v>42</v>
      </c>
      <c r="V31" s="4">
        <f>0</f>
        <v>0</v>
      </c>
      <c r="W31" s="4" t="s">
        <v>197</v>
      </c>
      <c r="X31" s="4" t="s">
        <v>44</v>
      </c>
      <c r="Z31" s="4" t="s">
        <v>113</v>
      </c>
      <c r="AD31" s="5">
        <v>45040</v>
      </c>
    </row>
    <row r="32" spans="1:30" s="4" customFormat="1" ht="19.5" customHeight="1" x14ac:dyDescent="0.25">
      <c r="A32" s="8" t="s">
        <v>3949</v>
      </c>
      <c r="B32" s="4" t="s">
        <v>198</v>
      </c>
      <c r="C32" s="4" t="s">
        <v>199</v>
      </c>
      <c r="D32" s="4" t="s">
        <v>200</v>
      </c>
      <c r="E32" s="4" t="s">
        <v>201</v>
      </c>
      <c r="F32" s="4" t="s">
        <v>202</v>
      </c>
      <c r="G32" s="4" t="s">
        <v>203</v>
      </c>
      <c r="H32" s="4" t="s">
        <v>38</v>
      </c>
      <c r="J32" s="4" t="s">
        <v>107</v>
      </c>
      <c r="K32" s="4" t="s">
        <v>108</v>
      </c>
      <c r="L32" s="5">
        <v>38440</v>
      </c>
      <c r="M32" s="5">
        <v>38448</v>
      </c>
      <c r="N32" s="4">
        <f>12</f>
        <v>12</v>
      </c>
      <c r="O32" s="5">
        <v>45919</v>
      </c>
      <c r="Q32" s="5">
        <v>42524</v>
      </c>
      <c r="R32" s="5">
        <v>42524</v>
      </c>
      <c r="S32" s="4" t="s">
        <v>41</v>
      </c>
      <c r="T32" s="6" t="s">
        <v>204</v>
      </c>
      <c r="U32" s="4" t="s">
        <v>42</v>
      </c>
      <c r="V32" s="4">
        <f>0</f>
        <v>0</v>
      </c>
      <c r="W32" s="4" t="s">
        <v>108</v>
      </c>
      <c r="X32" s="4" t="s">
        <v>44</v>
      </c>
      <c r="Y32" s="4" t="s">
        <v>112</v>
      </c>
      <c r="AA32" s="4" t="s">
        <v>112</v>
      </c>
      <c r="AC32" s="5">
        <v>45554</v>
      </c>
    </row>
    <row r="33" spans="1:30" s="8" customFormat="1" x14ac:dyDescent="0.25">
      <c r="A33" s="8" t="s">
        <v>3949</v>
      </c>
      <c r="B33" s="8" t="s">
        <v>205</v>
      </c>
      <c r="C33" s="8" t="s">
        <v>206</v>
      </c>
      <c r="D33" s="8" t="s">
        <v>207</v>
      </c>
      <c r="E33" s="8" t="s">
        <v>208</v>
      </c>
      <c r="F33" s="8" t="s">
        <v>209</v>
      </c>
      <c r="G33" s="8" t="s">
        <v>210</v>
      </c>
      <c r="H33" s="8" t="s">
        <v>38</v>
      </c>
      <c r="J33" s="8" t="s">
        <v>125</v>
      </c>
      <c r="K33" s="8" t="s">
        <v>126</v>
      </c>
      <c r="L33" s="9">
        <v>38441</v>
      </c>
      <c r="M33" s="9">
        <v>38453</v>
      </c>
      <c r="S33" s="8" t="s">
        <v>41</v>
      </c>
      <c r="U33" s="8" t="s">
        <v>42</v>
      </c>
      <c r="V33" s="8">
        <f>0</f>
        <v>0</v>
      </c>
      <c r="W33" s="8" t="s">
        <v>211</v>
      </c>
      <c r="X33" s="8" t="s">
        <v>44</v>
      </c>
    </row>
    <row r="34" spans="1:30" s="8" customFormat="1" x14ac:dyDescent="0.25">
      <c r="A34" s="8" t="s">
        <v>3949</v>
      </c>
      <c r="B34" s="8" t="s">
        <v>212</v>
      </c>
      <c r="C34" s="8" t="s">
        <v>213</v>
      </c>
      <c r="D34" s="8" t="s">
        <v>214</v>
      </c>
      <c r="E34" s="8" t="s">
        <v>215</v>
      </c>
      <c r="F34" s="8" t="s">
        <v>216</v>
      </c>
      <c r="G34" s="8" t="s">
        <v>217</v>
      </c>
      <c r="H34" s="8" t="s">
        <v>38</v>
      </c>
      <c r="J34" s="8" t="s">
        <v>125</v>
      </c>
      <c r="K34" s="8" t="s">
        <v>126</v>
      </c>
      <c r="L34" s="9">
        <v>38442</v>
      </c>
      <c r="M34" s="9">
        <v>38453</v>
      </c>
      <c r="S34" s="8" t="s">
        <v>41</v>
      </c>
      <c r="U34" s="8" t="s">
        <v>42</v>
      </c>
      <c r="V34" s="8">
        <f>0</f>
        <v>0</v>
      </c>
      <c r="W34" s="8" t="s">
        <v>128</v>
      </c>
      <c r="X34" s="8" t="s">
        <v>44</v>
      </c>
    </row>
    <row r="35" spans="1:30" s="8" customFormat="1" x14ac:dyDescent="0.25">
      <c r="A35" s="8" t="s">
        <v>3949</v>
      </c>
      <c r="B35" s="8" t="s">
        <v>218</v>
      </c>
      <c r="C35" s="8" t="s">
        <v>219</v>
      </c>
      <c r="D35" s="8" t="s">
        <v>220</v>
      </c>
      <c r="F35" s="8" t="s">
        <v>105</v>
      </c>
      <c r="G35" s="8" t="s">
        <v>221</v>
      </c>
      <c r="H35" s="8" t="s">
        <v>38</v>
      </c>
      <c r="J35" s="8" t="s">
        <v>139</v>
      </c>
      <c r="K35" s="8" t="s">
        <v>140</v>
      </c>
      <c r="L35" s="9">
        <v>38012</v>
      </c>
      <c r="M35" s="9">
        <v>38016</v>
      </c>
      <c r="S35" s="8" t="s">
        <v>41</v>
      </c>
      <c r="U35" s="8" t="s">
        <v>42</v>
      </c>
      <c r="V35" s="8">
        <f>0</f>
        <v>0</v>
      </c>
      <c r="W35" s="8" t="s">
        <v>43</v>
      </c>
      <c r="X35" s="8" t="s">
        <v>44</v>
      </c>
    </row>
    <row r="36" spans="1:30" s="8" customFormat="1" x14ac:dyDescent="0.25">
      <c r="A36" s="8" t="s">
        <v>3949</v>
      </c>
      <c r="B36" s="8" t="s">
        <v>222</v>
      </c>
      <c r="C36" s="8" t="s">
        <v>223</v>
      </c>
      <c r="D36" s="8" t="s">
        <v>224</v>
      </c>
      <c r="F36" s="8" t="s">
        <v>190</v>
      </c>
      <c r="G36" s="8" t="s">
        <v>225</v>
      </c>
      <c r="H36" s="8" t="s">
        <v>38</v>
      </c>
      <c r="J36" s="8" t="s">
        <v>139</v>
      </c>
      <c r="K36" s="8" t="s">
        <v>140</v>
      </c>
      <c r="L36" s="9">
        <v>38526</v>
      </c>
      <c r="M36" s="9">
        <v>38527</v>
      </c>
      <c r="P36" s="9">
        <v>38892</v>
      </c>
      <c r="R36" s="9">
        <v>38892</v>
      </c>
      <c r="S36" s="8" t="s">
        <v>41</v>
      </c>
      <c r="U36" s="8" t="s">
        <v>42</v>
      </c>
      <c r="V36" s="8">
        <f>0</f>
        <v>0</v>
      </c>
      <c r="W36" s="8" t="s">
        <v>192</v>
      </c>
      <c r="X36" s="8" t="s">
        <v>44</v>
      </c>
      <c r="Z36" s="8" t="s">
        <v>112</v>
      </c>
    </row>
    <row r="37" spans="1:30" s="4" customFormat="1" x14ac:dyDescent="0.25">
      <c r="A37" s="8" t="s">
        <v>3949</v>
      </c>
      <c r="B37" s="4" t="s">
        <v>226</v>
      </c>
      <c r="C37" s="4" t="s">
        <v>227</v>
      </c>
      <c r="D37" s="4" t="s">
        <v>228</v>
      </c>
      <c r="E37" s="4" t="s">
        <v>229</v>
      </c>
      <c r="F37" s="4" t="s">
        <v>105</v>
      </c>
      <c r="G37" s="4" t="s">
        <v>230</v>
      </c>
      <c r="H37" s="4" t="s">
        <v>38</v>
      </c>
      <c r="J37" s="4" t="s">
        <v>139</v>
      </c>
      <c r="K37" s="4" t="s">
        <v>140</v>
      </c>
      <c r="L37" s="5">
        <v>38012</v>
      </c>
      <c r="M37" s="5">
        <v>38015</v>
      </c>
      <c r="P37" s="5">
        <v>45779</v>
      </c>
      <c r="R37" s="5">
        <v>45779</v>
      </c>
      <c r="S37" s="4" t="s">
        <v>41</v>
      </c>
      <c r="U37" s="4" t="s">
        <v>111</v>
      </c>
      <c r="V37" s="4">
        <f>0</f>
        <v>0</v>
      </c>
      <c r="W37" s="4" t="s">
        <v>43</v>
      </c>
      <c r="X37" s="4" t="s">
        <v>44</v>
      </c>
      <c r="Z37" s="4" t="s">
        <v>113</v>
      </c>
      <c r="AD37" s="5">
        <v>45414</v>
      </c>
    </row>
    <row r="38" spans="1:30" s="8" customFormat="1" x14ac:dyDescent="0.25">
      <c r="A38" s="8" t="s">
        <v>3949</v>
      </c>
      <c r="B38" s="8" t="s">
        <v>231</v>
      </c>
      <c r="C38" s="8" t="s">
        <v>232</v>
      </c>
      <c r="D38" s="8" t="s">
        <v>233</v>
      </c>
      <c r="E38" s="8" t="s">
        <v>234</v>
      </c>
      <c r="F38" s="8" t="s">
        <v>105</v>
      </c>
      <c r="G38" s="8" t="s">
        <v>235</v>
      </c>
      <c r="H38" s="8" t="s">
        <v>38</v>
      </c>
      <c r="J38" s="8" t="s">
        <v>146</v>
      </c>
      <c r="K38" s="8" t="s">
        <v>140</v>
      </c>
      <c r="L38" s="9">
        <v>38012</v>
      </c>
      <c r="M38" s="9">
        <v>38014</v>
      </c>
      <c r="S38" s="8" t="s">
        <v>41</v>
      </c>
      <c r="U38" s="8" t="s">
        <v>42</v>
      </c>
      <c r="V38" s="8">
        <f>0</f>
        <v>0</v>
      </c>
      <c r="W38" s="8" t="s">
        <v>147</v>
      </c>
      <c r="X38" s="8" t="s">
        <v>44</v>
      </c>
    </row>
    <row r="39" spans="1:30" x14ac:dyDescent="0.25">
      <c r="B39" t="s">
        <v>236</v>
      </c>
      <c r="C39" t="s">
        <v>237</v>
      </c>
      <c r="D39" t="s">
        <v>238</v>
      </c>
      <c r="E39" t="s">
        <v>239</v>
      </c>
      <c r="F39" t="s">
        <v>240</v>
      </c>
      <c r="G39" t="s">
        <v>241</v>
      </c>
      <c r="H39" t="s">
        <v>38</v>
      </c>
      <c r="J39" t="s">
        <v>146</v>
      </c>
      <c r="K39" t="s">
        <v>140</v>
      </c>
      <c r="L39" s="3">
        <v>38393</v>
      </c>
      <c r="M39" s="3">
        <v>38407</v>
      </c>
      <c r="S39" t="s">
        <v>41</v>
      </c>
      <c r="U39" t="s">
        <v>111</v>
      </c>
      <c r="V39">
        <f>0</f>
        <v>0</v>
      </c>
      <c r="W39" t="s">
        <v>147</v>
      </c>
      <c r="X39" t="s">
        <v>44</v>
      </c>
    </row>
    <row r="40" spans="1:30" s="8" customFormat="1" x14ac:dyDescent="0.25">
      <c r="A40" s="8" t="s">
        <v>3949</v>
      </c>
      <c r="B40" s="8" t="s">
        <v>242</v>
      </c>
      <c r="C40" s="8" t="s">
        <v>243</v>
      </c>
      <c r="D40" s="8" t="s">
        <v>244</v>
      </c>
      <c r="E40" s="8" t="s">
        <v>245</v>
      </c>
      <c r="F40" s="8" t="s">
        <v>105</v>
      </c>
      <c r="G40" s="8" t="s">
        <v>246</v>
      </c>
      <c r="H40" s="8" t="s">
        <v>38</v>
      </c>
      <c r="J40" s="8" t="s">
        <v>139</v>
      </c>
      <c r="K40" s="8" t="s">
        <v>140</v>
      </c>
      <c r="L40" s="9">
        <v>38012</v>
      </c>
      <c r="M40" s="9">
        <v>38015</v>
      </c>
      <c r="S40" s="8" t="s">
        <v>41</v>
      </c>
      <c r="U40" s="8" t="s">
        <v>111</v>
      </c>
      <c r="V40" s="8">
        <f>0</f>
        <v>0</v>
      </c>
      <c r="W40" s="8" t="s">
        <v>43</v>
      </c>
      <c r="X40" s="8" t="s">
        <v>44</v>
      </c>
      <c r="AD40" s="9">
        <v>38015</v>
      </c>
    </row>
    <row r="41" spans="1:30" s="8" customFormat="1" x14ac:dyDescent="0.25">
      <c r="A41" s="8" t="s">
        <v>3949</v>
      </c>
      <c r="B41" s="8" t="s">
        <v>247</v>
      </c>
      <c r="C41" s="8" t="s">
        <v>248</v>
      </c>
      <c r="D41" s="8" t="s">
        <v>249</v>
      </c>
      <c r="E41" s="8" t="s">
        <v>250</v>
      </c>
      <c r="F41" s="8" t="s">
        <v>251</v>
      </c>
      <c r="G41" s="8" t="s">
        <v>252</v>
      </c>
      <c r="H41" s="8" t="s">
        <v>38</v>
      </c>
      <c r="J41" s="8" t="s">
        <v>253</v>
      </c>
      <c r="K41" s="8" t="s">
        <v>254</v>
      </c>
      <c r="L41" s="9">
        <v>38684</v>
      </c>
      <c r="M41" s="9">
        <v>38693</v>
      </c>
      <c r="S41" s="8" t="s">
        <v>41</v>
      </c>
      <c r="T41" s="8" t="s">
        <v>255</v>
      </c>
      <c r="U41" s="8" t="s">
        <v>111</v>
      </c>
      <c r="V41" s="8">
        <f>3028.57</f>
        <v>3028.57</v>
      </c>
      <c r="W41" s="8" t="s">
        <v>256</v>
      </c>
      <c r="X41" s="8" t="s">
        <v>44</v>
      </c>
      <c r="AD41" s="9">
        <v>38728</v>
      </c>
    </row>
    <row r="42" spans="1:30" s="8" customFormat="1" x14ac:dyDescent="0.25">
      <c r="A42" s="8" t="s">
        <v>3949</v>
      </c>
      <c r="B42" s="8" t="s">
        <v>257</v>
      </c>
      <c r="C42" s="8" t="s">
        <v>258</v>
      </c>
      <c r="D42" s="8" t="s">
        <v>259</v>
      </c>
      <c r="E42" s="8" t="s">
        <v>260</v>
      </c>
      <c r="F42" s="8" t="s">
        <v>251</v>
      </c>
      <c r="H42" s="8" t="s">
        <v>60</v>
      </c>
      <c r="J42" s="8" t="s">
        <v>261</v>
      </c>
      <c r="K42" s="8" t="s">
        <v>254</v>
      </c>
      <c r="L42" s="9">
        <v>38684</v>
      </c>
      <c r="M42" s="9">
        <v>38693</v>
      </c>
      <c r="S42" s="8" t="s">
        <v>41</v>
      </c>
      <c r="T42" s="8" t="s">
        <v>262</v>
      </c>
      <c r="U42" s="8" t="s">
        <v>111</v>
      </c>
      <c r="V42" s="8">
        <f>5337.14</f>
        <v>5337.14</v>
      </c>
      <c r="W42" s="8" t="s">
        <v>256</v>
      </c>
      <c r="X42" s="8" t="s">
        <v>44</v>
      </c>
      <c r="AD42" s="9">
        <v>38691</v>
      </c>
    </row>
    <row r="43" spans="1:30" s="8" customFormat="1" x14ac:dyDescent="0.25">
      <c r="A43" s="8" t="s">
        <v>3949</v>
      </c>
      <c r="B43" s="8" t="s">
        <v>263</v>
      </c>
      <c r="C43" s="8" t="s">
        <v>264</v>
      </c>
      <c r="D43" s="8" t="s">
        <v>3934</v>
      </c>
      <c r="E43" s="8" t="s">
        <v>265</v>
      </c>
      <c r="F43" s="8" t="s">
        <v>266</v>
      </c>
      <c r="G43" s="8" t="s">
        <v>267</v>
      </c>
      <c r="H43" s="8" t="s">
        <v>60</v>
      </c>
      <c r="J43" s="8" t="s">
        <v>268</v>
      </c>
      <c r="K43" s="8" t="s">
        <v>254</v>
      </c>
      <c r="L43" s="9">
        <v>38642</v>
      </c>
      <c r="M43" s="9">
        <v>38644</v>
      </c>
      <c r="S43" s="8" t="s">
        <v>41</v>
      </c>
      <c r="T43" s="8" t="s">
        <v>269</v>
      </c>
      <c r="U43" s="8" t="s">
        <v>111</v>
      </c>
      <c r="V43" s="8">
        <f>0</f>
        <v>0</v>
      </c>
      <c r="W43" s="8" t="s">
        <v>270</v>
      </c>
      <c r="X43" s="8" t="s">
        <v>44</v>
      </c>
      <c r="AC43" s="9">
        <v>38531</v>
      </c>
    </row>
    <row r="44" spans="1:30" s="8" customFormat="1" x14ac:dyDescent="0.25">
      <c r="A44" s="8" t="s">
        <v>3949</v>
      </c>
      <c r="B44" s="8" t="s">
        <v>271</v>
      </c>
      <c r="C44" s="8" t="s">
        <v>272</v>
      </c>
      <c r="D44" s="8" t="s">
        <v>272</v>
      </c>
      <c r="E44" s="8" t="s">
        <v>273</v>
      </c>
      <c r="F44" s="8" t="s">
        <v>266</v>
      </c>
      <c r="G44" s="8" t="s">
        <v>274</v>
      </c>
      <c r="H44" s="8" t="s">
        <v>60</v>
      </c>
      <c r="J44" s="8" t="s">
        <v>275</v>
      </c>
      <c r="K44" s="8" t="s">
        <v>276</v>
      </c>
      <c r="L44" s="9">
        <v>38642</v>
      </c>
      <c r="M44" s="9">
        <v>38644</v>
      </c>
      <c r="P44" s="9">
        <v>45932</v>
      </c>
      <c r="R44" s="9">
        <v>45932</v>
      </c>
      <c r="S44" s="8" t="s">
        <v>41</v>
      </c>
      <c r="T44" s="8" t="s">
        <v>277</v>
      </c>
      <c r="U44" s="8" t="s">
        <v>111</v>
      </c>
      <c r="V44" s="8">
        <f>0</f>
        <v>0</v>
      </c>
      <c r="W44" s="8" t="s">
        <v>256</v>
      </c>
      <c r="X44" s="8" t="s">
        <v>44</v>
      </c>
      <c r="Z44" s="8" t="s">
        <v>113</v>
      </c>
      <c r="AD44" s="9">
        <v>45567</v>
      </c>
    </row>
    <row r="45" spans="1:30" s="8" customFormat="1" x14ac:dyDescent="0.25">
      <c r="A45" s="8" t="s">
        <v>3949</v>
      </c>
      <c r="B45" s="8" t="s">
        <v>278</v>
      </c>
      <c r="C45" s="8" t="s">
        <v>279</v>
      </c>
      <c r="D45" s="8" t="s">
        <v>280</v>
      </c>
      <c r="F45" s="8" t="s">
        <v>281</v>
      </c>
      <c r="G45" s="8" t="s">
        <v>282</v>
      </c>
      <c r="H45" s="8" t="s">
        <v>60</v>
      </c>
      <c r="K45" s="8" t="s">
        <v>283</v>
      </c>
      <c r="L45" s="9">
        <v>38728</v>
      </c>
      <c r="M45" s="9">
        <v>38706</v>
      </c>
      <c r="S45" s="8" t="s">
        <v>41</v>
      </c>
      <c r="T45" s="8" t="s">
        <v>284</v>
      </c>
      <c r="U45" s="8" t="s">
        <v>42</v>
      </c>
      <c r="V45" s="8">
        <f>0</f>
        <v>0</v>
      </c>
      <c r="W45" s="8" t="s">
        <v>285</v>
      </c>
      <c r="X45" s="8" t="s">
        <v>44</v>
      </c>
    </row>
    <row r="46" spans="1:30" s="8" customFormat="1" x14ac:dyDescent="0.25">
      <c r="A46" s="8" t="s">
        <v>3949</v>
      </c>
      <c r="B46" s="8" t="s">
        <v>286</v>
      </c>
      <c r="C46" s="8" t="s">
        <v>287</v>
      </c>
      <c r="D46" s="8" t="s">
        <v>287</v>
      </c>
      <c r="F46" s="8" t="s">
        <v>288</v>
      </c>
      <c r="G46" s="8" t="s">
        <v>289</v>
      </c>
      <c r="H46" s="8" t="s">
        <v>60</v>
      </c>
      <c r="J46" s="8" t="s">
        <v>290</v>
      </c>
      <c r="K46" s="8" t="s">
        <v>283</v>
      </c>
      <c r="L46" s="9">
        <v>38721</v>
      </c>
      <c r="M46" s="9">
        <v>38726</v>
      </c>
      <c r="S46" s="8" t="s">
        <v>41</v>
      </c>
      <c r="T46" s="8" t="s">
        <v>291</v>
      </c>
      <c r="U46" s="8" t="s">
        <v>42</v>
      </c>
      <c r="V46" s="8">
        <f>0</f>
        <v>0</v>
      </c>
      <c r="W46" s="8" t="s">
        <v>285</v>
      </c>
      <c r="X46" s="8" t="s">
        <v>44</v>
      </c>
      <c r="AD46" s="9">
        <v>38749</v>
      </c>
    </row>
    <row r="47" spans="1:30" s="8" customFormat="1" x14ac:dyDescent="0.25">
      <c r="A47" s="8" t="s">
        <v>3949</v>
      </c>
      <c r="B47" s="8" t="s">
        <v>292</v>
      </c>
      <c r="C47" s="8" t="s">
        <v>293</v>
      </c>
      <c r="D47" s="8" t="s">
        <v>294</v>
      </c>
      <c r="F47" s="8" t="s">
        <v>288</v>
      </c>
      <c r="H47" s="8" t="s">
        <v>60</v>
      </c>
      <c r="J47" s="8" t="s">
        <v>295</v>
      </c>
      <c r="K47" s="8" t="s">
        <v>254</v>
      </c>
      <c r="L47" s="9">
        <v>38721</v>
      </c>
      <c r="M47" s="9">
        <v>38728</v>
      </c>
      <c r="S47" s="8" t="s">
        <v>41</v>
      </c>
      <c r="T47" s="8" t="s">
        <v>296</v>
      </c>
      <c r="U47" s="8" t="s">
        <v>42</v>
      </c>
      <c r="V47" s="8">
        <f>0</f>
        <v>0</v>
      </c>
      <c r="W47" s="8" t="s">
        <v>285</v>
      </c>
      <c r="X47" s="8" t="s">
        <v>44</v>
      </c>
    </row>
    <row r="48" spans="1:30" s="8" customFormat="1" x14ac:dyDescent="0.25">
      <c r="A48" s="8" t="s">
        <v>3949</v>
      </c>
      <c r="B48" s="8" t="s">
        <v>297</v>
      </c>
      <c r="C48" s="8" t="s">
        <v>298</v>
      </c>
      <c r="D48" s="8" t="s">
        <v>299</v>
      </c>
      <c r="E48" s="8" t="s">
        <v>300</v>
      </c>
      <c r="F48" s="8" t="s">
        <v>301</v>
      </c>
      <c r="G48" s="8" t="s">
        <v>302</v>
      </c>
      <c r="H48" s="8" t="s">
        <v>60</v>
      </c>
      <c r="K48" s="8" t="s">
        <v>140</v>
      </c>
      <c r="L48" s="9">
        <v>38902</v>
      </c>
      <c r="M48" s="9">
        <v>38902</v>
      </c>
      <c r="N48" s="8">
        <f>24</f>
        <v>24</v>
      </c>
      <c r="O48" s="9">
        <v>43000</v>
      </c>
      <c r="R48" s="9">
        <v>43000</v>
      </c>
      <c r="S48" s="8" t="s">
        <v>303</v>
      </c>
      <c r="U48" s="8" t="s">
        <v>42</v>
      </c>
      <c r="V48" s="8">
        <f>0</f>
        <v>0</v>
      </c>
      <c r="W48" s="8" t="s">
        <v>304</v>
      </c>
      <c r="X48" s="8" t="s">
        <v>71</v>
      </c>
      <c r="Y48" s="8" t="s">
        <v>112</v>
      </c>
      <c r="AC48" s="9">
        <v>40808</v>
      </c>
    </row>
    <row r="49" spans="1:31" s="8" customFormat="1" x14ac:dyDescent="0.25">
      <c r="A49" s="8" t="s">
        <v>3949</v>
      </c>
      <c r="B49" s="8" t="s">
        <v>305</v>
      </c>
      <c r="C49" s="8" t="s">
        <v>298</v>
      </c>
      <c r="D49" s="8" t="s">
        <v>306</v>
      </c>
      <c r="E49" s="8" t="s">
        <v>307</v>
      </c>
      <c r="F49" s="8" t="s">
        <v>308</v>
      </c>
      <c r="G49" s="8" t="s">
        <v>309</v>
      </c>
      <c r="H49" s="8" t="s">
        <v>60</v>
      </c>
      <c r="J49" s="8" t="s">
        <v>310</v>
      </c>
      <c r="K49" s="8" t="s">
        <v>311</v>
      </c>
      <c r="L49" s="9">
        <v>39106</v>
      </c>
      <c r="M49" s="9">
        <v>39113</v>
      </c>
      <c r="S49" s="8" t="s">
        <v>312</v>
      </c>
      <c r="U49" s="8" t="s">
        <v>42</v>
      </c>
      <c r="V49" s="8">
        <f>3888</f>
        <v>3888</v>
      </c>
      <c r="W49" s="8" t="s">
        <v>313</v>
      </c>
      <c r="X49" s="8" t="s">
        <v>44</v>
      </c>
      <c r="AC49" s="9">
        <v>42663</v>
      </c>
    </row>
    <row r="50" spans="1:31" s="4" customFormat="1" ht="45" x14ac:dyDescent="0.25">
      <c r="A50" s="8" t="s">
        <v>3949</v>
      </c>
      <c r="B50" s="4" t="s">
        <v>314</v>
      </c>
      <c r="C50" s="4" t="s">
        <v>315</v>
      </c>
      <c r="D50" s="4" t="s">
        <v>316</v>
      </c>
      <c r="E50" s="4" t="s">
        <v>317</v>
      </c>
      <c r="F50" s="4" t="s">
        <v>318</v>
      </c>
      <c r="G50" s="4" t="s">
        <v>319</v>
      </c>
      <c r="H50" s="4" t="s">
        <v>60</v>
      </c>
      <c r="J50" s="4" t="s">
        <v>320</v>
      </c>
      <c r="K50" s="4" t="s">
        <v>321</v>
      </c>
      <c r="L50" s="5">
        <v>39520</v>
      </c>
      <c r="M50" s="5">
        <v>39520</v>
      </c>
      <c r="S50" s="4" t="s">
        <v>109</v>
      </c>
      <c r="T50" s="6" t="s">
        <v>322</v>
      </c>
      <c r="U50" s="4" t="s">
        <v>42</v>
      </c>
      <c r="V50" s="4">
        <f>0</f>
        <v>0</v>
      </c>
      <c r="W50" s="4" t="s">
        <v>323</v>
      </c>
      <c r="X50" s="4" t="s">
        <v>44</v>
      </c>
    </row>
    <row r="51" spans="1:31" s="4" customFormat="1" ht="45" x14ac:dyDescent="0.25">
      <c r="A51" s="8" t="s">
        <v>3949</v>
      </c>
      <c r="B51" s="4" t="s">
        <v>324</v>
      </c>
      <c r="C51" s="4" t="s">
        <v>325</v>
      </c>
      <c r="D51" s="4" t="s">
        <v>326</v>
      </c>
      <c r="E51" s="4" t="s">
        <v>327</v>
      </c>
      <c r="F51" s="4" t="s">
        <v>328</v>
      </c>
      <c r="G51" s="4" t="s">
        <v>329</v>
      </c>
      <c r="H51" s="4" t="s">
        <v>60</v>
      </c>
      <c r="J51" s="4" t="s">
        <v>320</v>
      </c>
      <c r="K51" s="4" t="s">
        <v>321</v>
      </c>
      <c r="L51" s="5">
        <v>39520</v>
      </c>
      <c r="M51" s="5">
        <v>39520</v>
      </c>
      <c r="S51" s="4" t="s">
        <v>109</v>
      </c>
      <c r="T51" s="6" t="s">
        <v>330</v>
      </c>
      <c r="U51" s="4" t="s">
        <v>42</v>
      </c>
      <c r="V51" s="4">
        <f>0</f>
        <v>0</v>
      </c>
      <c r="W51" s="4" t="s">
        <v>323</v>
      </c>
      <c r="X51" s="4" t="s">
        <v>44</v>
      </c>
      <c r="AC51" s="5">
        <v>39520</v>
      </c>
    </row>
    <row r="52" spans="1:31" s="4" customFormat="1" ht="45" x14ac:dyDescent="0.25">
      <c r="A52" s="8" t="s">
        <v>3949</v>
      </c>
      <c r="B52" s="4" t="s">
        <v>331</v>
      </c>
      <c r="C52" s="4" t="s">
        <v>325</v>
      </c>
      <c r="D52" s="4" t="s">
        <v>332</v>
      </c>
      <c r="E52" s="4" t="s">
        <v>333</v>
      </c>
      <c r="F52" s="4" t="s">
        <v>328</v>
      </c>
      <c r="G52" s="4" t="s">
        <v>329</v>
      </c>
      <c r="H52" s="4" t="s">
        <v>60</v>
      </c>
      <c r="J52" s="4" t="s">
        <v>320</v>
      </c>
      <c r="K52" s="4" t="s">
        <v>321</v>
      </c>
      <c r="L52" s="5">
        <v>39520</v>
      </c>
      <c r="M52" s="5">
        <v>39520</v>
      </c>
      <c r="N52" s="4">
        <f>120</f>
        <v>120</v>
      </c>
      <c r="O52" s="5">
        <v>46974</v>
      </c>
      <c r="R52" s="5">
        <v>46974</v>
      </c>
      <c r="S52" s="4" t="s">
        <v>109</v>
      </c>
      <c r="T52" s="6" t="s">
        <v>330</v>
      </c>
      <c r="U52" s="4" t="s">
        <v>42</v>
      </c>
      <c r="V52" s="4">
        <f>0</f>
        <v>0</v>
      </c>
      <c r="W52" s="4" t="s">
        <v>323</v>
      </c>
      <c r="X52" s="4" t="s">
        <v>44</v>
      </c>
      <c r="Y52" s="4" t="s">
        <v>112</v>
      </c>
      <c r="AC52" s="5">
        <v>43321</v>
      </c>
    </row>
    <row r="53" spans="1:31" s="4" customFormat="1" ht="60" x14ac:dyDescent="0.25">
      <c r="A53" s="8" t="s">
        <v>3949</v>
      </c>
      <c r="B53" s="4" t="s">
        <v>334</v>
      </c>
      <c r="C53" s="4" t="s">
        <v>335</v>
      </c>
      <c r="D53" s="4" t="s">
        <v>336</v>
      </c>
      <c r="E53" s="4" t="s">
        <v>337</v>
      </c>
      <c r="F53" s="4" t="s">
        <v>318</v>
      </c>
      <c r="G53" s="4" t="s">
        <v>319</v>
      </c>
      <c r="H53" s="4" t="s">
        <v>60</v>
      </c>
      <c r="J53" s="4" t="s">
        <v>320</v>
      </c>
      <c r="K53" s="4" t="s">
        <v>321</v>
      </c>
      <c r="L53" s="5">
        <v>39520</v>
      </c>
      <c r="S53" s="4" t="s">
        <v>109</v>
      </c>
      <c r="T53" s="6" t="s">
        <v>338</v>
      </c>
      <c r="U53" s="4" t="s">
        <v>42</v>
      </c>
      <c r="V53" s="4">
        <f>0</f>
        <v>0</v>
      </c>
      <c r="W53" s="4" t="s">
        <v>339</v>
      </c>
      <c r="X53" s="4" t="s">
        <v>44</v>
      </c>
    </row>
    <row r="54" spans="1:31" s="4" customFormat="1" ht="60" x14ac:dyDescent="0.25">
      <c r="A54" s="8" t="s">
        <v>3949</v>
      </c>
      <c r="B54" s="4" t="s">
        <v>340</v>
      </c>
      <c r="C54" s="4" t="s">
        <v>335</v>
      </c>
      <c r="D54" s="4" t="s">
        <v>341</v>
      </c>
      <c r="E54" s="4" t="s">
        <v>337</v>
      </c>
      <c r="F54" s="4" t="s">
        <v>318</v>
      </c>
      <c r="G54" s="4" t="s">
        <v>319</v>
      </c>
      <c r="H54" s="4" t="s">
        <v>38</v>
      </c>
      <c r="K54" s="4" t="s">
        <v>40</v>
      </c>
      <c r="L54" s="5">
        <v>39520</v>
      </c>
      <c r="N54" s="4">
        <f>120</f>
        <v>120</v>
      </c>
      <c r="O54" s="5">
        <v>46974</v>
      </c>
      <c r="R54" s="5">
        <v>46974</v>
      </c>
      <c r="S54" s="4" t="s">
        <v>109</v>
      </c>
      <c r="T54" s="6" t="s">
        <v>338</v>
      </c>
      <c r="U54" s="4" t="s">
        <v>42</v>
      </c>
      <c r="V54" s="4">
        <f>0</f>
        <v>0</v>
      </c>
      <c r="W54" s="4" t="s">
        <v>339</v>
      </c>
      <c r="X54" s="4" t="s">
        <v>44</v>
      </c>
      <c r="Y54" s="4" t="s">
        <v>112</v>
      </c>
      <c r="AC54" s="5">
        <v>43321</v>
      </c>
    </row>
    <row r="55" spans="1:31" s="4" customFormat="1" ht="60" x14ac:dyDescent="0.25">
      <c r="A55" s="8" t="s">
        <v>3949</v>
      </c>
      <c r="B55" s="4" t="s">
        <v>342</v>
      </c>
      <c r="C55" s="4" t="s">
        <v>335</v>
      </c>
      <c r="D55" s="4" t="s">
        <v>343</v>
      </c>
      <c r="E55" s="4" t="s">
        <v>337</v>
      </c>
      <c r="F55" s="4" t="s">
        <v>318</v>
      </c>
      <c r="G55" s="4" t="s">
        <v>319</v>
      </c>
      <c r="H55" s="4" t="s">
        <v>38</v>
      </c>
      <c r="K55" s="4" t="s">
        <v>108</v>
      </c>
      <c r="L55" s="5">
        <v>39520</v>
      </c>
      <c r="N55" s="4">
        <f>120</f>
        <v>120</v>
      </c>
      <c r="O55" s="5">
        <v>46974</v>
      </c>
      <c r="R55" s="5">
        <v>46974</v>
      </c>
      <c r="S55" s="4" t="s">
        <v>109</v>
      </c>
      <c r="T55" s="6" t="s">
        <v>338</v>
      </c>
      <c r="U55" s="4" t="s">
        <v>42</v>
      </c>
      <c r="V55" s="4">
        <f>0</f>
        <v>0</v>
      </c>
      <c r="W55" s="4" t="s">
        <v>339</v>
      </c>
      <c r="X55" s="4" t="s">
        <v>44</v>
      </c>
      <c r="Y55" s="4" t="s">
        <v>112</v>
      </c>
      <c r="AC55" s="5">
        <v>43321</v>
      </c>
    </row>
    <row r="56" spans="1:31" s="4" customFormat="1" ht="60" x14ac:dyDescent="0.25">
      <c r="A56" s="8" t="s">
        <v>3949</v>
      </c>
      <c r="B56" s="4" t="s">
        <v>344</v>
      </c>
      <c r="C56" s="4" t="s">
        <v>335</v>
      </c>
      <c r="D56" s="4" t="s">
        <v>345</v>
      </c>
      <c r="E56" s="4" t="s">
        <v>337</v>
      </c>
      <c r="F56" s="4" t="s">
        <v>318</v>
      </c>
      <c r="G56" s="4" t="s">
        <v>319</v>
      </c>
      <c r="H56" s="4" t="s">
        <v>38</v>
      </c>
      <c r="K56" s="4" t="s">
        <v>108</v>
      </c>
      <c r="L56" s="5">
        <v>39520</v>
      </c>
      <c r="N56" s="4">
        <f>120</f>
        <v>120</v>
      </c>
      <c r="O56" s="5">
        <v>46974</v>
      </c>
      <c r="R56" s="5">
        <v>46974</v>
      </c>
      <c r="S56" s="4" t="s">
        <v>109</v>
      </c>
      <c r="T56" s="6" t="s">
        <v>338</v>
      </c>
      <c r="U56" s="4" t="s">
        <v>42</v>
      </c>
      <c r="V56" s="4">
        <f>0</f>
        <v>0</v>
      </c>
      <c r="W56" s="4" t="s">
        <v>339</v>
      </c>
      <c r="X56" s="4" t="s">
        <v>44</v>
      </c>
      <c r="Y56" s="4" t="s">
        <v>112</v>
      </c>
      <c r="AC56" s="5">
        <v>43321</v>
      </c>
    </row>
    <row r="57" spans="1:31" s="4" customFormat="1" x14ac:dyDescent="0.25">
      <c r="A57" s="8" t="s">
        <v>3949</v>
      </c>
      <c r="B57" s="4" t="s">
        <v>346</v>
      </c>
      <c r="C57" s="4" t="s">
        <v>347</v>
      </c>
      <c r="D57" s="4" t="s">
        <v>348</v>
      </c>
      <c r="E57" s="4" t="s">
        <v>349</v>
      </c>
      <c r="F57" s="4" t="s">
        <v>105</v>
      </c>
      <c r="H57" s="4" t="s">
        <v>60</v>
      </c>
      <c r="J57" s="4" t="s">
        <v>320</v>
      </c>
      <c r="K57" s="4" t="s">
        <v>321</v>
      </c>
      <c r="L57" s="5">
        <v>39520</v>
      </c>
      <c r="M57" s="5">
        <v>39577</v>
      </c>
      <c r="N57" s="4">
        <f>120</f>
        <v>120</v>
      </c>
      <c r="O57" s="5">
        <v>39942</v>
      </c>
      <c r="R57" s="5">
        <v>39942</v>
      </c>
      <c r="S57" s="4" t="s">
        <v>109</v>
      </c>
      <c r="T57" s="4" t="s">
        <v>350</v>
      </c>
      <c r="U57" s="4" t="s">
        <v>42</v>
      </c>
      <c r="V57" s="4">
        <f>0</f>
        <v>0</v>
      </c>
      <c r="W57" s="4" t="s">
        <v>323</v>
      </c>
      <c r="X57" s="4" t="s">
        <v>44</v>
      </c>
      <c r="Y57" s="4" t="s">
        <v>112</v>
      </c>
      <c r="AC57" s="5">
        <v>39577</v>
      </c>
    </row>
    <row r="58" spans="1:31" s="8" customFormat="1" x14ac:dyDescent="0.25">
      <c r="A58" s="8" t="s">
        <v>3949</v>
      </c>
      <c r="B58" s="8" t="s">
        <v>351</v>
      </c>
      <c r="C58" s="8" t="s">
        <v>352</v>
      </c>
      <c r="D58" s="8" t="s">
        <v>353</v>
      </c>
      <c r="E58" s="8" t="s">
        <v>354</v>
      </c>
      <c r="F58" s="8" t="s">
        <v>352</v>
      </c>
      <c r="G58" s="8" t="s">
        <v>355</v>
      </c>
      <c r="H58" s="8" t="s">
        <v>60</v>
      </c>
      <c r="K58" s="8" t="s">
        <v>311</v>
      </c>
      <c r="L58" s="9">
        <v>39154</v>
      </c>
      <c r="M58" s="9">
        <v>39234</v>
      </c>
      <c r="N58" s="8">
        <f>36</f>
        <v>36</v>
      </c>
      <c r="O58" s="9">
        <v>46041</v>
      </c>
      <c r="P58" s="9">
        <v>44527</v>
      </c>
      <c r="Q58" s="9">
        <v>42558</v>
      </c>
      <c r="R58" s="9">
        <v>42558</v>
      </c>
      <c r="S58" s="8" t="s">
        <v>356</v>
      </c>
      <c r="U58" s="8" t="s">
        <v>42</v>
      </c>
      <c r="V58" s="8">
        <f>0</f>
        <v>0</v>
      </c>
      <c r="X58" s="8" t="s">
        <v>44</v>
      </c>
      <c r="Y58" s="8" t="s">
        <v>112</v>
      </c>
      <c r="Z58" s="8" t="s">
        <v>112</v>
      </c>
      <c r="AA58" s="8" t="s">
        <v>113</v>
      </c>
      <c r="AB58" s="9">
        <v>45677</v>
      </c>
      <c r="AC58" s="9">
        <v>44946</v>
      </c>
      <c r="AD58" s="9">
        <v>44162</v>
      </c>
      <c r="AE58" s="9">
        <v>44946</v>
      </c>
    </row>
    <row r="59" spans="1:31" s="8" customFormat="1" x14ac:dyDescent="0.25">
      <c r="A59" s="8" t="s">
        <v>3949</v>
      </c>
      <c r="B59" s="8" t="s">
        <v>357</v>
      </c>
      <c r="C59" s="8" t="s">
        <v>352</v>
      </c>
      <c r="D59" s="8" t="s">
        <v>353</v>
      </c>
      <c r="E59" s="8" t="s">
        <v>358</v>
      </c>
      <c r="F59" s="8" t="s">
        <v>352</v>
      </c>
      <c r="G59" s="8" t="s">
        <v>359</v>
      </c>
      <c r="H59" s="8" t="s">
        <v>60</v>
      </c>
      <c r="K59" s="8" t="s">
        <v>311</v>
      </c>
      <c r="L59" s="9">
        <v>39344</v>
      </c>
      <c r="M59" s="9">
        <v>39344</v>
      </c>
      <c r="N59" s="8">
        <f>36</f>
        <v>36</v>
      </c>
      <c r="O59" s="9">
        <v>46042</v>
      </c>
      <c r="P59" s="9">
        <v>45311</v>
      </c>
      <c r="Q59" s="9">
        <v>42558</v>
      </c>
      <c r="R59" s="9">
        <v>42558</v>
      </c>
      <c r="S59" s="8" t="s">
        <v>356</v>
      </c>
      <c r="U59" s="8" t="s">
        <v>42</v>
      </c>
      <c r="V59" s="8">
        <f>0</f>
        <v>0</v>
      </c>
      <c r="X59" s="8" t="s">
        <v>44</v>
      </c>
      <c r="Y59" s="8" t="s">
        <v>112</v>
      </c>
      <c r="Z59" s="8" t="s">
        <v>112</v>
      </c>
      <c r="AA59" s="8" t="s">
        <v>113</v>
      </c>
      <c r="AB59" s="9">
        <v>45677</v>
      </c>
      <c r="AC59" s="9">
        <v>44946</v>
      </c>
      <c r="AD59" s="9">
        <v>44946</v>
      </c>
      <c r="AE59" s="9">
        <v>44946</v>
      </c>
    </row>
    <row r="60" spans="1:31" s="8" customFormat="1" x14ac:dyDescent="0.25">
      <c r="A60" s="8" t="s">
        <v>3949</v>
      </c>
      <c r="B60" s="8" t="s">
        <v>360</v>
      </c>
      <c r="C60" s="8" t="s">
        <v>361</v>
      </c>
      <c r="D60" s="8" t="s">
        <v>362</v>
      </c>
      <c r="E60" s="8" t="s">
        <v>363</v>
      </c>
      <c r="F60" s="8" t="s">
        <v>364</v>
      </c>
      <c r="G60" s="8" t="s">
        <v>363</v>
      </c>
      <c r="H60" s="8" t="s">
        <v>60</v>
      </c>
      <c r="J60" s="8" t="s">
        <v>320</v>
      </c>
      <c r="K60" s="8" t="s">
        <v>321</v>
      </c>
      <c r="L60" s="9">
        <v>39566</v>
      </c>
      <c r="M60" s="9">
        <v>39566</v>
      </c>
      <c r="S60" s="8" t="s">
        <v>365</v>
      </c>
      <c r="T60" s="8" t="s">
        <v>366</v>
      </c>
      <c r="U60" s="8" t="s">
        <v>42</v>
      </c>
      <c r="V60" s="8">
        <f>0</f>
        <v>0</v>
      </c>
      <c r="W60" s="8" t="s">
        <v>323</v>
      </c>
      <c r="X60" s="8" t="s">
        <v>44</v>
      </c>
    </row>
    <row r="61" spans="1:31" s="8" customFormat="1" x14ac:dyDescent="0.25">
      <c r="A61" s="8" t="s">
        <v>3949</v>
      </c>
      <c r="B61" s="8" t="s">
        <v>367</v>
      </c>
      <c r="C61" s="8" t="s">
        <v>368</v>
      </c>
      <c r="D61" s="8" t="s">
        <v>369</v>
      </c>
      <c r="F61" s="8" t="s">
        <v>288</v>
      </c>
      <c r="G61" s="8" t="s">
        <v>370</v>
      </c>
      <c r="H61" s="8" t="s">
        <v>60</v>
      </c>
      <c r="J61" s="8" t="s">
        <v>320</v>
      </c>
      <c r="K61" s="8" t="s">
        <v>321</v>
      </c>
      <c r="L61" s="9">
        <v>39520</v>
      </c>
      <c r="M61" s="9">
        <v>39521</v>
      </c>
      <c r="S61" s="8" t="s">
        <v>109</v>
      </c>
      <c r="U61" s="8" t="s">
        <v>42</v>
      </c>
      <c r="V61" s="8">
        <f>0</f>
        <v>0</v>
      </c>
      <c r="W61" s="8" t="s">
        <v>323</v>
      </c>
      <c r="X61" s="8" t="s">
        <v>44</v>
      </c>
    </row>
    <row r="62" spans="1:31" s="8" customFormat="1" x14ac:dyDescent="0.25">
      <c r="A62" s="8" t="s">
        <v>3949</v>
      </c>
      <c r="B62" s="8" t="s">
        <v>371</v>
      </c>
      <c r="C62" s="8" t="s">
        <v>372</v>
      </c>
      <c r="D62" s="8" t="s">
        <v>373</v>
      </c>
      <c r="E62" s="8" t="s">
        <v>374</v>
      </c>
      <c r="F62" s="8" t="s">
        <v>375</v>
      </c>
      <c r="G62" s="8" t="s">
        <v>376</v>
      </c>
      <c r="H62" s="8" t="s">
        <v>60</v>
      </c>
      <c r="J62" s="8" t="s">
        <v>377</v>
      </c>
      <c r="K62" s="8" t="s">
        <v>378</v>
      </c>
      <c r="L62" s="9">
        <v>40219</v>
      </c>
      <c r="M62" s="9">
        <v>40220</v>
      </c>
      <c r="S62" s="8" t="s">
        <v>365</v>
      </c>
      <c r="U62" s="8" t="s">
        <v>42</v>
      </c>
      <c r="V62" s="8">
        <f>0</f>
        <v>0</v>
      </c>
      <c r="X62" s="8" t="s">
        <v>44</v>
      </c>
    </row>
    <row r="63" spans="1:31" s="8" customFormat="1" x14ac:dyDescent="0.25">
      <c r="A63" s="8" t="s">
        <v>3949</v>
      </c>
      <c r="B63" s="8" t="s">
        <v>379</v>
      </c>
      <c r="C63" s="8" t="s">
        <v>135</v>
      </c>
      <c r="D63" s="8" t="s">
        <v>380</v>
      </c>
      <c r="E63" s="8" t="s">
        <v>381</v>
      </c>
      <c r="F63" s="8" t="s">
        <v>382</v>
      </c>
      <c r="G63" s="8" t="s">
        <v>383</v>
      </c>
      <c r="H63" s="8" t="s">
        <v>60</v>
      </c>
      <c r="J63" s="8" t="s">
        <v>384</v>
      </c>
      <c r="K63" s="8" t="s">
        <v>385</v>
      </c>
      <c r="L63" s="9">
        <v>40235</v>
      </c>
      <c r="M63" s="9">
        <v>40224</v>
      </c>
      <c r="S63" s="8" t="s">
        <v>356</v>
      </c>
      <c r="T63" s="8" t="s">
        <v>386</v>
      </c>
      <c r="U63" s="8" t="s">
        <v>42</v>
      </c>
      <c r="V63" s="8">
        <f>0</f>
        <v>0</v>
      </c>
      <c r="W63" s="8" t="s">
        <v>387</v>
      </c>
      <c r="X63" s="8" t="s">
        <v>44</v>
      </c>
    </row>
    <row r="64" spans="1:31" s="8" customFormat="1" x14ac:dyDescent="0.25">
      <c r="A64" s="8" t="s">
        <v>3949</v>
      </c>
      <c r="B64" s="8" t="s">
        <v>388</v>
      </c>
      <c r="C64" s="8" t="s">
        <v>389</v>
      </c>
      <c r="D64" s="8" t="s">
        <v>390</v>
      </c>
      <c r="E64" s="8" t="s">
        <v>391</v>
      </c>
      <c r="F64" s="8" t="s">
        <v>392</v>
      </c>
      <c r="G64" s="8" t="s">
        <v>393</v>
      </c>
      <c r="H64" s="8" t="s">
        <v>60</v>
      </c>
      <c r="J64" s="8" t="s">
        <v>384</v>
      </c>
      <c r="K64" s="8" t="s">
        <v>385</v>
      </c>
      <c r="L64" s="9">
        <v>40235</v>
      </c>
      <c r="M64" s="9">
        <v>40235</v>
      </c>
      <c r="S64" s="8" t="s">
        <v>356</v>
      </c>
      <c r="U64" s="8" t="s">
        <v>42</v>
      </c>
      <c r="V64" s="8">
        <f>0</f>
        <v>0</v>
      </c>
      <c r="W64" s="8" t="s">
        <v>394</v>
      </c>
      <c r="X64" s="8" t="s">
        <v>44</v>
      </c>
    </row>
    <row r="65" spans="1:29" s="8" customFormat="1" x14ac:dyDescent="0.25">
      <c r="A65" s="8" t="s">
        <v>3949</v>
      </c>
      <c r="B65" s="8" t="s">
        <v>395</v>
      </c>
      <c r="C65" s="8" t="s">
        <v>396</v>
      </c>
      <c r="D65" s="8" t="s">
        <v>397</v>
      </c>
      <c r="F65" s="8" t="s">
        <v>398</v>
      </c>
      <c r="G65" s="8" t="s">
        <v>399</v>
      </c>
      <c r="K65" s="8" t="s">
        <v>126</v>
      </c>
      <c r="L65" s="9">
        <v>40581</v>
      </c>
      <c r="M65" s="9">
        <v>40588</v>
      </c>
      <c r="S65" s="8" t="s">
        <v>400</v>
      </c>
      <c r="U65" s="8" t="s">
        <v>42</v>
      </c>
      <c r="V65" s="8">
        <f>0</f>
        <v>0</v>
      </c>
      <c r="X65" s="8" t="s">
        <v>44</v>
      </c>
    </row>
    <row r="66" spans="1:29" s="8" customFormat="1" x14ac:dyDescent="0.25">
      <c r="A66" s="8" t="s">
        <v>3949</v>
      </c>
      <c r="B66" s="8" t="s">
        <v>401</v>
      </c>
      <c r="C66" s="8" t="s">
        <v>402</v>
      </c>
      <c r="D66" s="8" t="s">
        <v>403</v>
      </c>
      <c r="K66" s="8" t="s">
        <v>404</v>
      </c>
      <c r="L66" s="9">
        <v>41533</v>
      </c>
      <c r="S66" s="8" t="s">
        <v>405</v>
      </c>
      <c r="U66" s="8" t="s">
        <v>42</v>
      </c>
      <c r="V66" s="8">
        <f>0</f>
        <v>0</v>
      </c>
      <c r="X66" s="8" t="s">
        <v>71</v>
      </c>
    </row>
    <row r="67" spans="1:29" s="8" customFormat="1" x14ac:dyDescent="0.25">
      <c r="A67" s="8" t="s">
        <v>3949</v>
      </c>
      <c r="B67" s="8" t="s">
        <v>406</v>
      </c>
      <c r="C67" s="8" t="s">
        <v>407</v>
      </c>
      <c r="D67" s="8" t="s">
        <v>408</v>
      </c>
      <c r="K67" s="8" t="s">
        <v>404</v>
      </c>
      <c r="L67" s="9">
        <v>41533</v>
      </c>
      <c r="S67" s="8" t="s">
        <v>95</v>
      </c>
      <c r="U67" s="8" t="s">
        <v>42</v>
      </c>
      <c r="V67" s="8">
        <f>0</f>
        <v>0</v>
      </c>
      <c r="X67" s="8" t="s">
        <v>71</v>
      </c>
    </row>
    <row r="68" spans="1:29" s="8" customFormat="1" x14ac:dyDescent="0.25">
      <c r="A68" s="8" t="s">
        <v>3949</v>
      </c>
      <c r="B68" s="8" t="s">
        <v>409</v>
      </c>
      <c r="C68" s="8" t="s">
        <v>410</v>
      </c>
      <c r="K68" s="8" t="s">
        <v>311</v>
      </c>
      <c r="L68" s="9">
        <v>41428</v>
      </c>
      <c r="M68" s="9">
        <v>41428</v>
      </c>
      <c r="S68" s="8" t="s">
        <v>95</v>
      </c>
      <c r="U68" s="8" t="s">
        <v>42</v>
      </c>
      <c r="V68" s="8">
        <f>0</f>
        <v>0</v>
      </c>
      <c r="X68" s="8" t="s">
        <v>71</v>
      </c>
    </row>
    <row r="69" spans="1:29" s="12" customFormat="1" x14ac:dyDescent="0.25">
      <c r="A69" s="12" t="s">
        <v>3950</v>
      </c>
      <c r="B69" s="12" t="s">
        <v>411</v>
      </c>
      <c r="C69" s="12" t="s">
        <v>412</v>
      </c>
      <c r="E69" s="8"/>
      <c r="K69" s="12" t="s">
        <v>413</v>
      </c>
      <c r="L69" s="13">
        <v>41533</v>
      </c>
      <c r="S69" s="12" t="s">
        <v>95</v>
      </c>
      <c r="U69" s="12" t="s">
        <v>42</v>
      </c>
      <c r="V69" s="12">
        <f>0</f>
        <v>0</v>
      </c>
      <c r="X69" s="12" t="s">
        <v>71</v>
      </c>
    </row>
    <row r="70" spans="1:29" s="12" customFormat="1" x14ac:dyDescent="0.25">
      <c r="A70" s="12" t="s">
        <v>3950</v>
      </c>
      <c r="B70" s="12" t="s">
        <v>414</v>
      </c>
      <c r="C70" s="12" t="s">
        <v>415</v>
      </c>
      <c r="D70" s="12" t="s">
        <v>416</v>
      </c>
      <c r="E70" s="8"/>
      <c r="K70" s="12" t="s">
        <v>413</v>
      </c>
      <c r="L70" s="13">
        <v>41533</v>
      </c>
      <c r="S70" s="12" t="s">
        <v>95</v>
      </c>
      <c r="U70" s="12" t="s">
        <v>42</v>
      </c>
      <c r="V70" s="12">
        <f>0</f>
        <v>0</v>
      </c>
      <c r="X70" s="12" t="s">
        <v>71</v>
      </c>
    </row>
    <row r="71" spans="1:29" s="4" customFormat="1" x14ac:dyDescent="0.25">
      <c r="A71" s="8" t="s">
        <v>3949</v>
      </c>
      <c r="B71" s="16">
        <v>1160</v>
      </c>
      <c r="C71" s="4" t="s">
        <v>3941</v>
      </c>
      <c r="D71" s="4" t="s">
        <v>3942</v>
      </c>
      <c r="E71" s="8"/>
      <c r="F71" s="4" t="s">
        <v>490</v>
      </c>
      <c r="K71" s="4" t="s">
        <v>76</v>
      </c>
      <c r="L71" s="5"/>
      <c r="M71" s="5"/>
      <c r="O71" s="5"/>
      <c r="R71" s="5"/>
      <c r="AC71" s="5"/>
    </row>
    <row r="72" spans="1:29" s="4" customFormat="1" x14ac:dyDescent="0.25">
      <c r="A72" s="8" t="s">
        <v>3949</v>
      </c>
      <c r="B72" s="4" t="s">
        <v>417</v>
      </c>
      <c r="C72" s="4" t="s">
        <v>418</v>
      </c>
      <c r="D72" s="4" t="s">
        <v>419</v>
      </c>
      <c r="E72" s="8" t="s">
        <v>420</v>
      </c>
      <c r="F72" s="4" t="s">
        <v>75</v>
      </c>
      <c r="G72" s="4" t="s">
        <v>421</v>
      </c>
      <c r="H72" s="4" t="s">
        <v>38</v>
      </c>
      <c r="K72" s="4" t="s">
        <v>76</v>
      </c>
      <c r="L72" s="5">
        <v>41983</v>
      </c>
      <c r="M72" s="5">
        <v>41988</v>
      </c>
      <c r="N72" s="4">
        <f>60</f>
        <v>60</v>
      </c>
      <c r="O72" s="5">
        <v>46482</v>
      </c>
      <c r="R72" s="5">
        <v>46482</v>
      </c>
      <c r="S72" s="4" t="s">
        <v>77</v>
      </c>
      <c r="U72" s="4" t="s">
        <v>42</v>
      </c>
      <c r="V72" s="4">
        <f>0</f>
        <v>0</v>
      </c>
      <c r="X72" s="4" t="s">
        <v>44</v>
      </c>
      <c r="Y72" s="4" t="s">
        <v>112</v>
      </c>
      <c r="AC72" s="5">
        <v>44656</v>
      </c>
    </row>
    <row r="73" spans="1:29" s="8" customFormat="1" x14ac:dyDescent="0.25">
      <c r="A73" s="8" t="s">
        <v>3949</v>
      </c>
      <c r="B73" s="8" t="s">
        <v>422</v>
      </c>
      <c r="C73" s="8" t="s">
        <v>423</v>
      </c>
      <c r="D73" s="8" t="s">
        <v>423</v>
      </c>
      <c r="F73" s="8" t="s">
        <v>424</v>
      </c>
      <c r="K73" s="8" t="s">
        <v>76</v>
      </c>
      <c r="L73" s="9">
        <v>41983</v>
      </c>
      <c r="M73" s="9">
        <v>41988</v>
      </c>
      <c r="S73" s="8" t="s">
        <v>77</v>
      </c>
      <c r="U73" s="8" t="s">
        <v>42</v>
      </c>
      <c r="V73" s="8">
        <f>0</f>
        <v>0</v>
      </c>
      <c r="X73" s="8" t="s">
        <v>44</v>
      </c>
    </row>
    <row r="74" spans="1:29" x14ac:dyDescent="0.25">
      <c r="B74" t="s">
        <v>425</v>
      </c>
      <c r="C74" t="s">
        <v>426</v>
      </c>
      <c r="D74" t="s">
        <v>427</v>
      </c>
      <c r="E74" t="s">
        <v>428</v>
      </c>
      <c r="F74" t="s">
        <v>105</v>
      </c>
      <c r="G74" t="s">
        <v>429</v>
      </c>
      <c r="K74" t="s">
        <v>311</v>
      </c>
      <c r="L74" s="3">
        <v>38012</v>
      </c>
      <c r="M74" s="3">
        <v>38012</v>
      </c>
      <c r="S74" t="s">
        <v>109</v>
      </c>
      <c r="U74" t="s">
        <v>42</v>
      </c>
      <c r="V74">
        <f>0</f>
        <v>0</v>
      </c>
      <c r="X74" t="s">
        <v>44</v>
      </c>
    </row>
    <row r="75" spans="1:29" s="8" customFormat="1" x14ac:dyDescent="0.25">
      <c r="A75" s="8" t="s">
        <v>3949</v>
      </c>
      <c r="B75" s="8" t="s">
        <v>430</v>
      </c>
      <c r="C75" s="8" t="s">
        <v>431</v>
      </c>
      <c r="D75" s="8" t="s">
        <v>432</v>
      </c>
      <c r="E75" s="8" t="s">
        <v>433</v>
      </c>
      <c r="F75" s="8" t="s">
        <v>434</v>
      </c>
      <c r="K75" s="8" t="s">
        <v>385</v>
      </c>
      <c r="L75" s="9">
        <v>42499</v>
      </c>
      <c r="M75" s="9">
        <v>42499</v>
      </c>
      <c r="S75" s="8" t="s">
        <v>356</v>
      </c>
      <c r="U75" s="8" t="s">
        <v>42</v>
      </c>
      <c r="V75" s="8">
        <f>0</f>
        <v>0</v>
      </c>
      <c r="X75" s="8" t="s">
        <v>44</v>
      </c>
    </row>
    <row r="76" spans="1:29" s="8" customFormat="1" x14ac:dyDescent="0.25">
      <c r="A76" s="8" t="s">
        <v>3949</v>
      </c>
      <c r="B76" s="8" t="s">
        <v>435</v>
      </c>
      <c r="C76" s="8" t="s">
        <v>436</v>
      </c>
      <c r="D76" s="8" t="s">
        <v>436</v>
      </c>
      <c r="E76" s="8" t="s">
        <v>437</v>
      </c>
      <c r="F76" s="8" t="s">
        <v>438</v>
      </c>
      <c r="G76" s="8" t="s">
        <v>439</v>
      </c>
      <c r="K76" s="8" t="s">
        <v>385</v>
      </c>
      <c r="L76" s="9">
        <v>42499</v>
      </c>
      <c r="M76" s="9">
        <v>42499</v>
      </c>
      <c r="N76" s="8">
        <f>60</f>
        <v>60</v>
      </c>
      <c r="O76" s="9">
        <v>46940</v>
      </c>
      <c r="R76" s="9">
        <v>46940</v>
      </c>
      <c r="S76" s="8" t="s">
        <v>356</v>
      </c>
      <c r="U76" s="8" t="s">
        <v>42</v>
      </c>
      <c r="V76" s="8">
        <f>0</f>
        <v>0</v>
      </c>
      <c r="X76" s="8" t="s">
        <v>44</v>
      </c>
      <c r="Y76" s="8" t="s">
        <v>112</v>
      </c>
      <c r="AC76" s="9">
        <v>45113</v>
      </c>
    </row>
    <row r="77" spans="1:29" s="8" customFormat="1" x14ac:dyDescent="0.25">
      <c r="A77" s="8" t="s">
        <v>3949</v>
      </c>
      <c r="B77" s="8" t="s">
        <v>440</v>
      </c>
      <c r="C77" s="8" t="s">
        <v>441</v>
      </c>
      <c r="D77" s="8" t="s">
        <v>442</v>
      </c>
      <c r="K77" s="8" t="s">
        <v>126</v>
      </c>
      <c r="L77" s="9">
        <v>42576</v>
      </c>
      <c r="M77" s="9">
        <v>42499</v>
      </c>
      <c r="S77" s="8" t="s">
        <v>443</v>
      </c>
      <c r="U77" s="8" t="s">
        <v>42</v>
      </c>
      <c r="V77" s="8">
        <f>0</f>
        <v>0</v>
      </c>
      <c r="X77" s="8" t="s">
        <v>44</v>
      </c>
    </row>
    <row r="78" spans="1:29" s="8" customFormat="1" x14ac:dyDescent="0.25">
      <c r="A78" s="8" t="s">
        <v>3949</v>
      </c>
      <c r="B78" s="8" t="s">
        <v>444</v>
      </c>
      <c r="C78" s="8" t="s">
        <v>445</v>
      </c>
      <c r="D78" s="8" t="s">
        <v>446</v>
      </c>
      <c r="E78" s="8" t="s">
        <v>447</v>
      </c>
      <c r="F78" s="8" t="s">
        <v>448</v>
      </c>
      <c r="G78" s="8" t="s">
        <v>449</v>
      </c>
      <c r="H78" s="8" t="s">
        <v>38</v>
      </c>
      <c r="K78" s="8" t="s">
        <v>126</v>
      </c>
      <c r="L78" s="9">
        <v>43157</v>
      </c>
      <c r="S78" s="8" t="s">
        <v>450</v>
      </c>
      <c r="T78" s="8" t="s">
        <v>451</v>
      </c>
      <c r="U78" s="8" t="s">
        <v>42</v>
      </c>
      <c r="V78" s="8">
        <f>0</f>
        <v>0</v>
      </c>
      <c r="W78" s="8" t="s">
        <v>452</v>
      </c>
      <c r="X78" s="8" t="s">
        <v>44</v>
      </c>
    </row>
    <row r="79" spans="1:29" s="4" customFormat="1" x14ac:dyDescent="0.25">
      <c r="A79" s="8" t="s">
        <v>3949</v>
      </c>
      <c r="B79" s="4" t="s">
        <v>453</v>
      </c>
      <c r="C79" s="4" t="s">
        <v>454</v>
      </c>
      <c r="D79" s="4" t="s">
        <v>455</v>
      </c>
      <c r="E79" s="8" t="s">
        <v>456</v>
      </c>
      <c r="F79" s="4" t="s">
        <v>457</v>
      </c>
      <c r="G79" s="4" t="s">
        <v>458</v>
      </c>
      <c r="H79" s="4" t="s">
        <v>38</v>
      </c>
      <c r="K79" s="4" t="s">
        <v>276</v>
      </c>
      <c r="L79" s="5">
        <v>43355</v>
      </c>
      <c r="M79" s="5">
        <v>43355</v>
      </c>
      <c r="S79" s="4" t="s">
        <v>459</v>
      </c>
      <c r="U79" s="4" t="s">
        <v>42</v>
      </c>
      <c r="V79" s="4">
        <f>0</f>
        <v>0</v>
      </c>
      <c r="X79" s="4" t="s">
        <v>44</v>
      </c>
    </row>
    <row r="80" spans="1:29" s="4" customFormat="1" x14ac:dyDescent="0.25">
      <c r="A80" s="8" t="s">
        <v>3949</v>
      </c>
      <c r="B80" s="4" t="s">
        <v>460</v>
      </c>
      <c r="C80" s="4" t="s">
        <v>298</v>
      </c>
      <c r="D80" s="4" t="s">
        <v>461</v>
      </c>
      <c r="E80" s="8" t="s">
        <v>462</v>
      </c>
      <c r="F80" s="4" t="s">
        <v>463</v>
      </c>
      <c r="G80" s="4" t="s">
        <v>464</v>
      </c>
      <c r="H80" s="4" t="s">
        <v>38</v>
      </c>
      <c r="K80" s="4" t="s">
        <v>311</v>
      </c>
      <c r="L80" s="5">
        <v>43395</v>
      </c>
      <c r="M80" s="5">
        <v>43396</v>
      </c>
      <c r="N80" s="4">
        <f>24</f>
        <v>24</v>
      </c>
      <c r="O80" s="5">
        <v>45855</v>
      </c>
      <c r="R80" s="5">
        <v>45855</v>
      </c>
      <c r="S80" s="4" t="s">
        <v>465</v>
      </c>
      <c r="U80" s="4" t="s">
        <v>42</v>
      </c>
      <c r="V80" s="4">
        <f>0</f>
        <v>0</v>
      </c>
      <c r="W80" s="4" t="s">
        <v>466</v>
      </c>
      <c r="X80" s="4" t="s">
        <v>44</v>
      </c>
      <c r="Y80" s="4" t="s">
        <v>112</v>
      </c>
      <c r="AC80" s="5">
        <v>45124</v>
      </c>
    </row>
    <row r="81" spans="1:29" s="8" customFormat="1" x14ac:dyDescent="0.25">
      <c r="A81" s="8" t="s">
        <v>3949</v>
      </c>
      <c r="B81" s="8" t="s">
        <v>467</v>
      </c>
      <c r="C81" s="8" t="s">
        <v>468</v>
      </c>
      <c r="D81" s="8" t="s">
        <v>469</v>
      </c>
      <c r="E81" s="8" t="s">
        <v>470</v>
      </c>
      <c r="F81" s="8" t="s">
        <v>382</v>
      </c>
      <c r="G81" s="8" t="s">
        <v>471</v>
      </c>
      <c r="H81" s="8" t="s">
        <v>38</v>
      </c>
      <c r="K81" s="8" t="s">
        <v>385</v>
      </c>
      <c r="L81" s="9">
        <v>42472</v>
      </c>
      <c r="M81" s="9">
        <v>42472</v>
      </c>
      <c r="N81" s="8">
        <f>120</f>
        <v>120</v>
      </c>
      <c r="O81" s="9">
        <v>46974</v>
      </c>
      <c r="R81" s="9">
        <v>46974</v>
      </c>
      <c r="T81" s="8" t="s">
        <v>472</v>
      </c>
      <c r="U81" s="8" t="s">
        <v>42</v>
      </c>
      <c r="V81" s="8">
        <f>0</f>
        <v>0</v>
      </c>
      <c r="W81" s="8" t="s">
        <v>473</v>
      </c>
      <c r="X81" s="8" t="s">
        <v>71</v>
      </c>
      <c r="Y81" s="8" t="s">
        <v>112</v>
      </c>
      <c r="AC81" s="9">
        <v>43321</v>
      </c>
    </row>
    <row r="82" spans="1:29" s="8" customFormat="1" x14ac:dyDescent="0.25">
      <c r="A82" s="8" t="s">
        <v>3949</v>
      </c>
      <c r="B82" s="17">
        <v>1275</v>
      </c>
      <c r="C82" s="8" t="s">
        <v>3943</v>
      </c>
      <c r="D82" s="8" t="s">
        <v>3944</v>
      </c>
      <c r="F82" s="8" t="s">
        <v>3945</v>
      </c>
      <c r="H82" s="8" t="s">
        <v>38</v>
      </c>
      <c r="L82" s="9"/>
      <c r="M82" s="9"/>
      <c r="O82" s="9"/>
      <c r="R82" s="9"/>
      <c r="AC82" s="9"/>
    </row>
    <row r="83" spans="1:29" s="8" customFormat="1" x14ac:dyDescent="0.25">
      <c r="A83" s="8" t="s">
        <v>3949</v>
      </c>
      <c r="B83" s="8">
        <v>1226</v>
      </c>
      <c r="C83" s="8" t="s">
        <v>3946</v>
      </c>
      <c r="D83" s="8" t="s">
        <v>3947</v>
      </c>
      <c r="F83" s="8" t="s">
        <v>3948</v>
      </c>
      <c r="H83" s="8" t="s">
        <v>38</v>
      </c>
      <c r="L83" s="9"/>
      <c r="U83" s="8" t="s">
        <v>42</v>
      </c>
      <c r="V83" s="8">
        <f>0</f>
        <v>0</v>
      </c>
      <c r="X83" s="8" t="s">
        <v>44</v>
      </c>
    </row>
    <row r="84" spans="1:29" s="8" customFormat="1" x14ac:dyDescent="0.25">
      <c r="A84" s="8" t="s">
        <v>3949</v>
      </c>
      <c r="B84" s="8" t="s">
        <v>474</v>
      </c>
      <c r="C84" s="8" t="s">
        <v>475</v>
      </c>
      <c r="D84" s="8" t="s">
        <v>476</v>
      </c>
      <c r="F84" s="8" t="s">
        <v>477</v>
      </c>
      <c r="G84" s="8" t="s">
        <v>478</v>
      </c>
      <c r="H84" s="8" t="s">
        <v>38</v>
      </c>
      <c r="K84" s="8" t="s">
        <v>479</v>
      </c>
      <c r="L84" s="9">
        <v>40330</v>
      </c>
      <c r="U84" s="8" t="s">
        <v>42</v>
      </c>
      <c r="V84" s="8">
        <f>0</f>
        <v>0</v>
      </c>
      <c r="X84" s="8" t="s">
        <v>44</v>
      </c>
    </row>
    <row r="85" spans="1:29" s="8" customFormat="1" x14ac:dyDescent="0.25">
      <c r="A85" s="8" t="s">
        <v>3949</v>
      </c>
      <c r="B85" s="8" t="s">
        <v>480</v>
      </c>
      <c r="C85" s="8" t="s">
        <v>481</v>
      </c>
      <c r="D85" s="8" t="s">
        <v>482</v>
      </c>
      <c r="E85" s="8" t="s">
        <v>483</v>
      </c>
      <c r="F85" s="8" t="s">
        <v>484</v>
      </c>
      <c r="G85" s="8" t="s">
        <v>485</v>
      </c>
      <c r="H85" s="8" t="s">
        <v>38</v>
      </c>
      <c r="K85" s="8" t="s">
        <v>76</v>
      </c>
      <c r="L85" s="9">
        <v>44991</v>
      </c>
      <c r="U85" s="8" t="s">
        <v>42</v>
      </c>
      <c r="V85" s="8">
        <f>0</f>
        <v>0</v>
      </c>
      <c r="W85" s="8" t="s">
        <v>486</v>
      </c>
      <c r="X85" s="8" t="s">
        <v>44</v>
      </c>
    </row>
    <row r="86" spans="1:29" s="8" customFormat="1" x14ac:dyDescent="0.25">
      <c r="A86" s="8" t="s">
        <v>3949</v>
      </c>
      <c r="B86" s="8" t="s">
        <v>487</v>
      </c>
      <c r="C86" s="8" t="s">
        <v>488</v>
      </c>
      <c r="D86" s="8" t="s">
        <v>488</v>
      </c>
      <c r="E86" s="8" t="s">
        <v>489</v>
      </c>
      <c r="F86" s="8" t="s">
        <v>490</v>
      </c>
      <c r="G86" s="8" t="s">
        <v>491</v>
      </c>
      <c r="H86" s="8" t="s">
        <v>38</v>
      </c>
      <c r="K86" s="8" t="s">
        <v>76</v>
      </c>
      <c r="L86" s="9">
        <v>44991</v>
      </c>
      <c r="S86" s="8" t="s">
        <v>492</v>
      </c>
      <c r="U86" s="8" t="s">
        <v>42</v>
      </c>
      <c r="V86" s="8">
        <f>0</f>
        <v>0</v>
      </c>
      <c r="W86" s="8" t="s">
        <v>76</v>
      </c>
      <c r="X86" s="8" t="s">
        <v>44</v>
      </c>
    </row>
    <row r="87" spans="1:29" s="8" customFormat="1" x14ac:dyDescent="0.25">
      <c r="A87" s="8" t="s">
        <v>3949</v>
      </c>
      <c r="B87" s="8" t="s">
        <v>493</v>
      </c>
      <c r="C87" s="8" t="s">
        <v>494</v>
      </c>
      <c r="D87" s="8" t="s">
        <v>495</v>
      </c>
      <c r="E87" s="8" t="s">
        <v>496</v>
      </c>
      <c r="F87" s="8" t="s">
        <v>497</v>
      </c>
      <c r="G87" s="8" t="s">
        <v>498</v>
      </c>
      <c r="H87" s="8" t="s">
        <v>38</v>
      </c>
      <c r="K87" s="8" t="s">
        <v>76</v>
      </c>
      <c r="L87" s="9">
        <v>45155</v>
      </c>
      <c r="T87" s="8" t="s">
        <v>499</v>
      </c>
      <c r="U87" s="8" t="s">
        <v>42</v>
      </c>
      <c r="V87" s="8">
        <f>0</f>
        <v>0</v>
      </c>
      <c r="W87" s="8" t="s">
        <v>486</v>
      </c>
      <c r="X87" s="8" t="s">
        <v>44</v>
      </c>
    </row>
    <row r="88" spans="1:29" s="8" customFormat="1" ht="30" x14ac:dyDescent="0.25">
      <c r="A88" s="8" t="s">
        <v>3949</v>
      </c>
      <c r="B88" s="8" t="s">
        <v>500</v>
      </c>
      <c r="C88" s="8" t="s">
        <v>501</v>
      </c>
      <c r="D88" s="8" t="s">
        <v>502</v>
      </c>
      <c r="E88" s="8" t="s">
        <v>503</v>
      </c>
      <c r="F88" s="8" t="s">
        <v>504</v>
      </c>
      <c r="G88" s="8" t="s">
        <v>505</v>
      </c>
      <c r="H88" s="8" t="s">
        <v>38</v>
      </c>
      <c r="K88" s="8" t="s">
        <v>76</v>
      </c>
      <c r="L88" s="9">
        <v>45012</v>
      </c>
      <c r="T88" s="10" t="s">
        <v>506</v>
      </c>
      <c r="U88" s="8" t="s">
        <v>42</v>
      </c>
      <c r="V88" s="8">
        <f>0</f>
        <v>0</v>
      </c>
      <c r="W88" s="8" t="s">
        <v>486</v>
      </c>
      <c r="X88" s="8" t="s">
        <v>44</v>
      </c>
    </row>
    <row r="89" spans="1:29" s="8" customFormat="1" x14ac:dyDescent="0.25">
      <c r="A89" s="8" t="s">
        <v>3949</v>
      </c>
      <c r="B89" s="8" t="s">
        <v>507</v>
      </c>
      <c r="C89" s="8" t="s">
        <v>508</v>
      </c>
      <c r="D89" s="8" t="s">
        <v>509</v>
      </c>
      <c r="F89" s="8" t="s">
        <v>510</v>
      </c>
      <c r="G89" s="8" t="s">
        <v>511</v>
      </c>
      <c r="H89" s="8" t="s">
        <v>38</v>
      </c>
      <c r="K89" s="8" t="s">
        <v>512</v>
      </c>
      <c r="L89" s="9">
        <v>45337</v>
      </c>
      <c r="M89" s="9">
        <v>45341</v>
      </c>
      <c r="N89" s="8">
        <f>24</f>
        <v>24</v>
      </c>
      <c r="O89" s="9">
        <v>46062</v>
      </c>
      <c r="R89" s="9">
        <v>46062</v>
      </c>
      <c r="U89" s="8" t="s">
        <v>42</v>
      </c>
      <c r="V89" s="8">
        <f>0</f>
        <v>0</v>
      </c>
      <c r="W89" s="8" t="s">
        <v>513</v>
      </c>
      <c r="X89" s="8" t="s">
        <v>44</v>
      </c>
      <c r="Y89" s="8" t="s">
        <v>112</v>
      </c>
      <c r="AC89" s="9">
        <v>45331</v>
      </c>
    </row>
    <row r="90" spans="1:29" s="8" customFormat="1" x14ac:dyDescent="0.25">
      <c r="A90" s="8" t="s">
        <v>3949</v>
      </c>
      <c r="B90" s="8" t="s">
        <v>514</v>
      </c>
      <c r="C90" s="8" t="s">
        <v>515</v>
      </c>
      <c r="D90" s="8" t="s">
        <v>516</v>
      </c>
      <c r="E90" s="8" t="s">
        <v>517</v>
      </c>
      <c r="F90" s="8" t="s">
        <v>518</v>
      </c>
      <c r="G90" s="8" t="s">
        <v>519</v>
      </c>
      <c r="H90" s="8" t="s">
        <v>38</v>
      </c>
      <c r="K90" s="8" t="s">
        <v>126</v>
      </c>
      <c r="L90" s="9">
        <v>44468</v>
      </c>
      <c r="M90" s="9">
        <v>44468</v>
      </c>
      <c r="S90" s="8" t="s">
        <v>520</v>
      </c>
      <c r="U90" s="8" t="s">
        <v>42</v>
      </c>
      <c r="V90" s="8">
        <f>2173.8</f>
        <v>2173.8000000000002</v>
      </c>
      <c r="X90" s="8" t="s">
        <v>44</v>
      </c>
    </row>
    <row r="91" spans="1:29" s="8" customFormat="1" x14ac:dyDescent="0.25">
      <c r="A91" s="8" t="s">
        <v>3949</v>
      </c>
      <c r="B91" s="8" t="s">
        <v>521</v>
      </c>
      <c r="C91" s="8" t="s">
        <v>522</v>
      </c>
      <c r="D91" s="8" t="s">
        <v>523</v>
      </c>
      <c r="E91" s="8" t="s">
        <v>524</v>
      </c>
      <c r="F91" s="8" t="s">
        <v>525</v>
      </c>
      <c r="G91" s="8" t="s">
        <v>526</v>
      </c>
      <c r="H91" s="8" t="s">
        <v>38</v>
      </c>
      <c r="K91" s="8" t="s">
        <v>126</v>
      </c>
      <c r="L91" s="9">
        <v>45327</v>
      </c>
      <c r="M91" s="9">
        <v>45327</v>
      </c>
      <c r="U91" s="8" t="s">
        <v>42</v>
      </c>
      <c r="V91" s="8">
        <f>0</f>
        <v>0</v>
      </c>
      <c r="X91" s="8" t="s">
        <v>44</v>
      </c>
    </row>
    <row r="92" spans="1:29" s="8" customFormat="1" x14ac:dyDescent="0.25">
      <c r="A92" s="8" t="s">
        <v>3949</v>
      </c>
      <c r="B92" s="8" t="s">
        <v>527</v>
      </c>
      <c r="C92" s="8" t="s">
        <v>528</v>
      </c>
      <c r="D92" s="8" t="s">
        <v>529</v>
      </c>
      <c r="E92" s="8" t="s">
        <v>530</v>
      </c>
      <c r="F92" s="8" t="s">
        <v>531</v>
      </c>
      <c r="G92" s="8" t="s">
        <v>532</v>
      </c>
      <c r="H92" s="8" t="s">
        <v>38</v>
      </c>
      <c r="K92" s="8" t="s">
        <v>404</v>
      </c>
      <c r="L92" s="9">
        <v>45377</v>
      </c>
      <c r="M92" s="9">
        <v>45384</v>
      </c>
      <c r="S92" s="8" t="s">
        <v>405</v>
      </c>
      <c r="T92" s="8" t="s">
        <v>533</v>
      </c>
      <c r="U92" s="8" t="s">
        <v>42</v>
      </c>
      <c r="V92" s="8">
        <f>0</f>
        <v>0</v>
      </c>
      <c r="W92" s="8" t="s">
        <v>534</v>
      </c>
      <c r="X92" s="8" t="s">
        <v>44</v>
      </c>
    </row>
    <row r="93" spans="1:29" s="4" customFormat="1" x14ac:dyDescent="0.25">
      <c r="A93" s="8" t="s">
        <v>3949</v>
      </c>
      <c r="B93" s="4" t="s">
        <v>535</v>
      </c>
      <c r="C93" s="4" t="s">
        <v>298</v>
      </c>
      <c r="D93" s="4" t="s">
        <v>461</v>
      </c>
      <c r="E93" s="8" t="s">
        <v>536</v>
      </c>
      <c r="F93" s="4" t="s">
        <v>537</v>
      </c>
      <c r="H93" s="4" t="s">
        <v>38</v>
      </c>
      <c r="K93" s="4" t="s">
        <v>311</v>
      </c>
      <c r="L93" s="5">
        <v>40269</v>
      </c>
      <c r="M93" s="5">
        <v>40269</v>
      </c>
      <c r="U93" s="4" t="s">
        <v>42</v>
      </c>
      <c r="V93" s="4">
        <f>0</f>
        <v>0</v>
      </c>
      <c r="W93" s="4" t="s">
        <v>313</v>
      </c>
      <c r="X93" s="4" t="s">
        <v>44</v>
      </c>
    </row>
    <row r="94" spans="1:29" s="4" customFormat="1" x14ac:dyDescent="0.25">
      <c r="A94" s="8" t="s">
        <v>3949</v>
      </c>
      <c r="B94" s="4" t="s">
        <v>538</v>
      </c>
      <c r="C94" s="4" t="s">
        <v>298</v>
      </c>
      <c r="D94" s="4" t="s">
        <v>539</v>
      </c>
      <c r="E94" s="8" t="s">
        <v>540</v>
      </c>
      <c r="F94" s="4" t="s">
        <v>537</v>
      </c>
      <c r="G94" s="4" t="s">
        <v>541</v>
      </c>
      <c r="H94" s="4" t="s">
        <v>38</v>
      </c>
      <c r="K94" s="4" t="s">
        <v>311</v>
      </c>
      <c r="L94" s="5">
        <v>40269</v>
      </c>
      <c r="M94" s="5">
        <v>40269</v>
      </c>
      <c r="U94" s="4" t="s">
        <v>42</v>
      </c>
      <c r="V94" s="4">
        <f>0</f>
        <v>0</v>
      </c>
      <c r="W94" s="4" t="s">
        <v>313</v>
      </c>
      <c r="X94" s="4" t="s">
        <v>44</v>
      </c>
    </row>
    <row r="95" spans="1:29" s="4" customFormat="1" x14ac:dyDescent="0.25">
      <c r="A95" s="8" t="s">
        <v>3949</v>
      </c>
      <c r="B95" s="4" t="s">
        <v>542</v>
      </c>
      <c r="C95" s="4" t="s">
        <v>298</v>
      </c>
      <c r="D95" s="4" t="s">
        <v>461</v>
      </c>
      <c r="E95" s="8" t="s">
        <v>543</v>
      </c>
      <c r="F95" s="4" t="s">
        <v>301</v>
      </c>
      <c r="G95" s="4" t="s">
        <v>544</v>
      </c>
      <c r="H95" s="4" t="s">
        <v>38</v>
      </c>
      <c r="K95" s="4" t="s">
        <v>283</v>
      </c>
      <c r="L95" s="5">
        <v>40269</v>
      </c>
      <c r="M95" s="5">
        <v>40269</v>
      </c>
      <c r="U95" s="4" t="s">
        <v>42</v>
      </c>
      <c r="V95" s="4">
        <f>0</f>
        <v>0</v>
      </c>
      <c r="W95" s="4" t="s">
        <v>283</v>
      </c>
      <c r="X95" s="4" t="s">
        <v>44</v>
      </c>
    </row>
    <row r="96" spans="1:29" s="8" customFormat="1" x14ac:dyDescent="0.25">
      <c r="A96" s="8" t="s">
        <v>3949</v>
      </c>
      <c r="B96" s="8" t="s">
        <v>545</v>
      </c>
      <c r="C96" s="8" t="s">
        <v>546</v>
      </c>
      <c r="D96" s="8" t="s">
        <v>547</v>
      </c>
      <c r="E96" s="8" t="s">
        <v>548</v>
      </c>
      <c r="F96" s="8" t="s">
        <v>549</v>
      </c>
      <c r="G96" s="8" t="s">
        <v>550</v>
      </c>
      <c r="H96" s="8" t="s">
        <v>38</v>
      </c>
      <c r="K96" s="8" t="s">
        <v>126</v>
      </c>
      <c r="L96" s="9">
        <v>44944</v>
      </c>
      <c r="M96" s="9">
        <v>44949</v>
      </c>
      <c r="N96" s="8">
        <f>24</f>
        <v>24</v>
      </c>
      <c r="O96" s="9">
        <v>45676</v>
      </c>
      <c r="R96" s="9">
        <v>45676</v>
      </c>
      <c r="U96" s="8" t="s">
        <v>42</v>
      </c>
      <c r="V96" s="8">
        <f>0</f>
        <v>0</v>
      </c>
      <c r="X96" s="8" t="s">
        <v>44</v>
      </c>
      <c r="Y96" s="8" t="s">
        <v>112</v>
      </c>
      <c r="AC96" s="9">
        <v>44945</v>
      </c>
    </row>
    <row r="97" spans="1:30" s="8" customFormat="1" x14ac:dyDescent="0.25">
      <c r="A97" s="8" t="s">
        <v>3949</v>
      </c>
      <c r="B97" s="8" t="s">
        <v>551</v>
      </c>
      <c r="C97" s="8" t="s">
        <v>552</v>
      </c>
      <c r="D97" s="8" t="s">
        <v>553</v>
      </c>
      <c r="E97" s="8" t="s">
        <v>554</v>
      </c>
      <c r="F97" s="8" t="s">
        <v>382</v>
      </c>
      <c r="G97" s="8" t="s">
        <v>555</v>
      </c>
      <c r="K97" s="8" t="s">
        <v>126</v>
      </c>
      <c r="L97" s="9">
        <v>45140</v>
      </c>
      <c r="M97" s="9">
        <v>45159</v>
      </c>
      <c r="U97" s="8" t="s">
        <v>42</v>
      </c>
      <c r="V97" s="8">
        <f>0</f>
        <v>0</v>
      </c>
      <c r="X97" s="8" t="s">
        <v>44</v>
      </c>
    </row>
    <row r="98" spans="1:30" s="8" customFormat="1" ht="30" x14ac:dyDescent="0.25">
      <c r="A98" s="8" t="s">
        <v>3949</v>
      </c>
      <c r="B98" s="8" t="s">
        <v>556</v>
      </c>
      <c r="C98" s="8" t="s">
        <v>475</v>
      </c>
      <c r="D98" s="8" t="s">
        <v>557</v>
      </c>
      <c r="E98" s="8" t="s">
        <v>558</v>
      </c>
      <c r="F98" s="8" t="s">
        <v>559</v>
      </c>
      <c r="G98" s="8" t="s">
        <v>560</v>
      </c>
      <c r="H98" s="8" t="s">
        <v>38</v>
      </c>
      <c r="K98" s="8" t="s">
        <v>283</v>
      </c>
      <c r="L98" s="9">
        <v>45121</v>
      </c>
      <c r="M98" s="9">
        <v>45124</v>
      </c>
      <c r="T98" s="11" t="s">
        <v>561</v>
      </c>
      <c r="U98" s="8" t="s">
        <v>42</v>
      </c>
      <c r="V98" s="8">
        <f>0</f>
        <v>0</v>
      </c>
      <c r="W98" s="8" t="s">
        <v>562</v>
      </c>
      <c r="X98" s="8" t="s">
        <v>44</v>
      </c>
    </row>
    <row r="99" spans="1:30" s="8" customFormat="1" x14ac:dyDescent="0.25">
      <c r="A99" s="8" t="s">
        <v>3949</v>
      </c>
      <c r="B99" s="8" t="s">
        <v>563</v>
      </c>
      <c r="C99" s="8" t="s">
        <v>564</v>
      </c>
      <c r="D99" s="8" t="s">
        <v>565</v>
      </c>
      <c r="E99" s="8" t="s">
        <v>566</v>
      </c>
      <c r="F99" s="8" t="s">
        <v>567</v>
      </c>
      <c r="G99" s="8" t="s">
        <v>568</v>
      </c>
      <c r="H99" s="8" t="s">
        <v>38</v>
      </c>
      <c r="K99" s="8" t="s">
        <v>126</v>
      </c>
      <c r="L99" s="9">
        <v>45189</v>
      </c>
      <c r="M99" s="9">
        <v>45194</v>
      </c>
      <c r="U99" s="8" t="s">
        <v>42</v>
      </c>
      <c r="V99" s="8">
        <f>0</f>
        <v>0</v>
      </c>
      <c r="X99" s="8" t="s">
        <v>44</v>
      </c>
      <c r="AC99" s="9">
        <v>45183</v>
      </c>
    </row>
    <row r="100" spans="1:30" x14ac:dyDescent="0.25">
      <c r="B100" t="s">
        <v>574</v>
      </c>
      <c r="C100" t="s">
        <v>575</v>
      </c>
      <c r="D100" t="s">
        <v>576</v>
      </c>
      <c r="E100" t="s">
        <v>577</v>
      </c>
      <c r="F100" t="s">
        <v>578</v>
      </c>
      <c r="G100" t="s">
        <v>579</v>
      </c>
      <c r="H100" t="s">
        <v>38</v>
      </c>
      <c r="K100" t="s">
        <v>572</v>
      </c>
      <c r="L100" s="3">
        <v>44879</v>
      </c>
      <c r="M100" s="3">
        <v>44880</v>
      </c>
      <c r="U100" t="s">
        <v>42</v>
      </c>
      <c r="V100">
        <f>0</f>
        <v>0</v>
      </c>
      <c r="X100" t="s">
        <v>44</v>
      </c>
    </row>
    <row r="101" spans="1:30" s="8" customFormat="1" x14ac:dyDescent="0.25">
      <c r="A101" s="8" t="s">
        <v>3949</v>
      </c>
      <c r="B101" s="8" t="s">
        <v>580</v>
      </c>
      <c r="C101" s="8" t="s">
        <v>581</v>
      </c>
      <c r="D101" s="8" t="s">
        <v>582</v>
      </c>
      <c r="E101" s="8" t="s">
        <v>583</v>
      </c>
      <c r="F101" s="8" t="s">
        <v>584</v>
      </c>
      <c r="G101" s="8" t="s">
        <v>585</v>
      </c>
      <c r="H101" s="8" t="s">
        <v>38</v>
      </c>
      <c r="K101" s="8" t="s">
        <v>572</v>
      </c>
      <c r="L101" s="9">
        <v>44916</v>
      </c>
      <c r="M101" s="9">
        <v>44917</v>
      </c>
      <c r="U101" s="8" t="s">
        <v>42</v>
      </c>
      <c r="V101" s="8">
        <f>0</f>
        <v>0</v>
      </c>
      <c r="X101" s="8" t="s">
        <v>44</v>
      </c>
    </row>
    <row r="102" spans="1:30" s="8" customFormat="1" x14ac:dyDescent="0.25">
      <c r="A102" s="8" t="s">
        <v>3949</v>
      </c>
      <c r="B102" s="8" t="s">
        <v>586</v>
      </c>
      <c r="C102" s="8" t="s">
        <v>587</v>
      </c>
      <c r="D102" s="8" t="s">
        <v>587</v>
      </c>
      <c r="E102" s="8" t="s">
        <v>588</v>
      </c>
      <c r="F102" s="8" t="s">
        <v>584</v>
      </c>
      <c r="G102" s="8" t="s">
        <v>589</v>
      </c>
      <c r="H102" s="8" t="s">
        <v>38</v>
      </c>
      <c r="K102" s="8" t="s">
        <v>572</v>
      </c>
      <c r="L102" s="9">
        <v>44916</v>
      </c>
      <c r="M102" s="9">
        <v>44917</v>
      </c>
      <c r="U102" s="8" t="s">
        <v>42</v>
      </c>
      <c r="V102" s="8">
        <f>0</f>
        <v>0</v>
      </c>
      <c r="X102" s="8" t="s">
        <v>44</v>
      </c>
    </row>
    <row r="103" spans="1:30" s="8" customFormat="1" x14ac:dyDescent="0.25">
      <c r="A103" s="8" t="s">
        <v>3949</v>
      </c>
      <c r="B103" s="8" t="s">
        <v>590</v>
      </c>
      <c r="C103" s="8" t="s">
        <v>591</v>
      </c>
      <c r="D103" s="8" t="s">
        <v>591</v>
      </c>
      <c r="E103" s="8" t="s">
        <v>592</v>
      </c>
      <c r="F103" s="8" t="s">
        <v>584</v>
      </c>
      <c r="G103" s="8" t="s">
        <v>593</v>
      </c>
      <c r="H103" s="8" t="s">
        <v>38</v>
      </c>
      <c r="K103" s="8" t="s">
        <v>572</v>
      </c>
      <c r="L103" s="9">
        <v>44916</v>
      </c>
      <c r="M103" s="9">
        <v>44917</v>
      </c>
      <c r="U103" s="8" t="s">
        <v>42</v>
      </c>
      <c r="V103" s="8">
        <f>0</f>
        <v>0</v>
      </c>
      <c r="X103" s="8" t="s">
        <v>44</v>
      </c>
    </row>
    <row r="104" spans="1:30" s="8" customFormat="1" x14ac:dyDescent="0.25">
      <c r="A104" s="8" t="s">
        <v>3949</v>
      </c>
      <c r="B104" s="8" t="s">
        <v>594</v>
      </c>
      <c r="C104" s="8" t="s">
        <v>595</v>
      </c>
      <c r="D104" s="8" t="s">
        <v>595</v>
      </c>
      <c r="E104" s="8" t="s">
        <v>596</v>
      </c>
      <c r="F104" s="8" t="s">
        <v>584</v>
      </c>
      <c r="G104" s="8" t="s">
        <v>597</v>
      </c>
      <c r="H104" s="8" t="s">
        <v>38</v>
      </c>
      <c r="K104" s="8" t="s">
        <v>572</v>
      </c>
      <c r="L104" s="9">
        <v>44916</v>
      </c>
      <c r="M104" s="9">
        <v>44917</v>
      </c>
      <c r="U104" s="8" t="s">
        <v>42</v>
      </c>
      <c r="V104" s="8">
        <f>0</f>
        <v>0</v>
      </c>
      <c r="X104" s="8" t="s">
        <v>44</v>
      </c>
    </row>
    <row r="105" spans="1:30" s="4" customFormat="1" x14ac:dyDescent="0.25">
      <c r="A105" s="8" t="s">
        <v>3949</v>
      </c>
      <c r="B105" s="4" t="s">
        <v>598</v>
      </c>
      <c r="C105" s="4" t="s">
        <v>599</v>
      </c>
      <c r="D105" s="4" t="s">
        <v>569</v>
      </c>
      <c r="E105" s="8" t="s">
        <v>600</v>
      </c>
      <c r="F105" s="4" t="s">
        <v>570</v>
      </c>
      <c r="G105" s="4" t="s">
        <v>571</v>
      </c>
      <c r="H105" s="4" t="s">
        <v>38</v>
      </c>
      <c r="K105" s="4" t="s">
        <v>572</v>
      </c>
      <c r="L105" s="5">
        <v>44937</v>
      </c>
      <c r="M105" s="5">
        <v>44937</v>
      </c>
      <c r="N105" s="4">
        <f>12</f>
        <v>12</v>
      </c>
      <c r="O105" s="5">
        <v>46051</v>
      </c>
      <c r="P105" s="5">
        <v>46051</v>
      </c>
      <c r="R105" s="5">
        <v>46051</v>
      </c>
      <c r="T105" s="4" t="s">
        <v>601</v>
      </c>
      <c r="U105" s="4" t="s">
        <v>42</v>
      </c>
      <c r="V105" s="4">
        <f>0</f>
        <v>0</v>
      </c>
      <c r="X105" s="4" t="s">
        <v>44</v>
      </c>
      <c r="Y105" s="4" t="s">
        <v>112</v>
      </c>
      <c r="Z105" s="4" t="s">
        <v>112</v>
      </c>
      <c r="AC105" s="5">
        <v>45686</v>
      </c>
      <c r="AD105" s="5">
        <v>45686</v>
      </c>
    </row>
    <row r="106" spans="1:30" s="8" customFormat="1" x14ac:dyDescent="0.25">
      <c r="A106" s="8" t="s">
        <v>3949</v>
      </c>
      <c r="B106" s="8" t="s">
        <v>602</v>
      </c>
      <c r="C106" s="8" t="s">
        <v>603</v>
      </c>
      <c r="D106" s="8" t="s">
        <v>573</v>
      </c>
      <c r="E106" s="8" t="s">
        <v>604</v>
      </c>
      <c r="F106" s="8" t="s">
        <v>570</v>
      </c>
      <c r="G106" s="8" t="s">
        <v>605</v>
      </c>
      <c r="H106" s="8" t="s">
        <v>38</v>
      </c>
      <c r="K106" s="8" t="s">
        <v>572</v>
      </c>
      <c r="L106" s="9">
        <v>44937</v>
      </c>
      <c r="M106" s="9">
        <v>44937</v>
      </c>
      <c r="N106" s="8">
        <f>12</f>
        <v>12</v>
      </c>
      <c r="O106" s="9">
        <v>46086</v>
      </c>
      <c r="P106" s="9">
        <v>46051</v>
      </c>
      <c r="R106" s="9">
        <v>46051</v>
      </c>
      <c r="U106" s="8" t="s">
        <v>42</v>
      </c>
      <c r="V106" s="8">
        <f>0</f>
        <v>0</v>
      </c>
      <c r="X106" s="8" t="s">
        <v>44</v>
      </c>
      <c r="Y106" s="8" t="s">
        <v>112</v>
      </c>
      <c r="Z106" s="8" t="s">
        <v>112</v>
      </c>
      <c r="AC106" s="9">
        <v>45721</v>
      </c>
      <c r="AD106" s="9">
        <v>45686</v>
      </c>
    </row>
    <row r="107" spans="1:30" s="8" customFormat="1" x14ac:dyDescent="0.25">
      <c r="A107" s="8" t="s">
        <v>3949</v>
      </c>
      <c r="B107" s="8" t="s">
        <v>606</v>
      </c>
      <c r="C107" s="8" t="s">
        <v>607</v>
      </c>
      <c r="D107" s="8" t="s">
        <v>608</v>
      </c>
      <c r="E107" s="8" t="s">
        <v>609</v>
      </c>
      <c r="F107" s="8" t="s">
        <v>610</v>
      </c>
      <c r="G107" s="8" t="s">
        <v>611</v>
      </c>
      <c r="H107" s="8" t="s">
        <v>38</v>
      </c>
      <c r="K107" s="8" t="s">
        <v>612</v>
      </c>
      <c r="L107" s="9">
        <v>42957</v>
      </c>
      <c r="M107" s="9">
        <v>42958</v>
      </c>
      <c r="N107" s="8">
        <f>24</f>
        <v>24</v>
      </c>
      <c r="O107" s="9">
        <v>45751</v>
      </c>
      <c r="R107" s="9">
        <v>45751</v>
      </c>
      <c r="U107" s="8" t="s">
        <v>42</v>
      </c>
      <c r="V107" s="8">
        <f>0</f>
        <v>0</v>
      </c>
      <c r="X107" s="8" t="s">
        <v>44</v>
      </c>
      <c r="Y107" s="8" t="s">
        <v>112</v>
      </c>
      <c r="AC107" s="9">
        <v>45020</v>
      </c>
    </row>
    <row r="108" spans="1:30" ht="30" x14ac:dyDescent="0.25">
      <c r="B108" t="s">
        <v>613</v>
      </c>
      <c r="C108" t="s">
        <v>614</v>
      </c>
      <c r="D108" t="s">
        <v>509</v>
      </c>
      <c r="F108" t="s">
        <v>510</v>
      </c>
      <c r="G108" t="s">
        <v>615</v>
      </c>
      <c r="K108" t="s">
        <v>108</v>
      </c>
      <c r="L108" s="3">
        <v>43011</v>
      </c>
      <c r="M108" s="3">
        <v>43011</v>
      </c>
      <c r="N108">
        <f>24</f>
        <v>24</v>
      </c>
      <c r="O108" s="3">
        <v>44483</v>
      </c>
      <c r="R108" s="3">
        <v>44483</v>
      </c>
      <c r="T108" s="7" t="s">
        <v>616</v>
      </c>
      <c r="U108" t="s">
        <v>42</v>
      </c>
      <c r="V108">
        <f>0</f>
        <v>0</v>
      </c>
      <c r="X108" t="s">
        <v>44</v>
      </c>
      <c r="Y108" t="s">
        <v>112</v>
      </c>
      <c r="AC108" s="3">
        <v>43752</v>
      </c>
    </row>
    <row r="109" spans="1:30" s="8" customFormat="1" x14ac:dyDescent="0.25">
      <c r="A109" s="8" t="s">
        <v>3949</v>
      </c>
      <c r="B109" s="8" t="s">
        <v>617</v>
      </c>
      <c r="C109" s="8" t="s">
        <v>618</v>
      </c>
      <c r="D109" s="8" t="s">
        <v>619</v>
      </c>
      <c r="F109" s="8" t="s">
        <v>620</v>
      </c>
      <c r="G109" s="8" t="s">
        <v>621</v>
      </c>
      <c r="H109" s="8" t="s">
        <v>38</v>
      </c>
      <c r="K109" s="8" t="s">
        <v>622</v>
      </c>
      <c r="L109" s="9">
        <v>44018</v>
      </c>
      <c r="S109" s="8" t="s">
        <v>405</v>
      </c>
      <c r="U109" s="8" t="s">
        <v>42</v>
      </c>
      <c r="V109" s="8">
        <f>0</f>
        <v>0</v>
      </c>
      <c r="X109" s="8" t="s">
        <v>44</v>
      </c>
    </row>
    <row r="110" spans="1:30" s="8" customFormat="1" x14ac:dyDescent="0.25">
      <c r="A110" s="8" t="s">
        <v>3949</v>
      </c>
      <c r="B110" s="8" t="s">
        <v>623</v>
      </c>
      <c r="C110" s="8" t="s">
        <v>624</v>
      </c>
      <c r="D110" s="8" t="s">
        <v>625</v>
      </c>
      <c r="F110" s="8" t="s">
        <v>626</v>
      </c>
      <c r="G110" s="8" t="s">
        <v>627</v>
      </c>
      <c r="H110" s="8" t="s">
        <v>38</v>
      </c>
      <c r="K110" s="8" t="s">
        <v>76</v>
      </c>
      <c r="L110" s="9">
        <v>43997</v>
      </c>
      <c r="S110" s="8" t="s">
        <v>628</v>
      </c>
      <c r="U110" s="8" t="s">
        <v>42</v>
      </c>
      <c r="V110" s="8">
        <f>0</f>
        <v>0</v>
      </c>
      <c r="X110" s="8" t="s">
        <v>44</v>
      </c>
    </row>
    <row r="111" spans="1:30" s="8" customFormat="1" x14ac:dyDescent="0.25">
      <c r="A111" s="8" t="s">
        <v>3949</v>
      </c>
      <c r="B111" s="8" t="s">
        <v>629</v>
      </c>
      <c r="C111" s="8" t="s">
        <v>630</v>
      </c>
      <c r="D111" s="8" t="s">
        <v>631</v>
      </c>
      <c r="F111" s="8" t="s">
        <v>620</v>
      </c>
      <c r="G111" s="8" t="s">
        <v>632</v>
      </c>
      <c r="H111" s="8" t="s">
        <v>38</v>
      </c>
      <c r="K111" s="8" t="s">
        <v>612</v>
      </c>
      <c r="L111" s="9">
        <v>44249</v>
      </c>
      <c r="S111" s="8" t="s">
        <v>405</v>
      </c>
      <c r="U111" s="8" t="s">
        <v>42</v>
      </c>
      <c r="V111" s="8">
        <f>0</f>
        <v>0</v>
      </c>
      <c r="X111" s="8" t="s">
        <v>44</v>
      </c>
    </row>
    <row r="112" spans="1:30" s="8" customFormat="1" x14ac:dyDescent="0.25">
      <c r="A112" s="8" t="s">
        <v>3949</v>
      </c>
      <c r="B112" s="8" t="s">
        <v>633</v>
      </c>
      <c r="C112" s="8" t="s">
        <v>634</v>
      </c>
      <c r="D112" s="8" t="s">
        <v>635</v>
      </c>
      <c r="E112" s="8" t="s">
        <v>636</v>
      </c>
      <c r="F112" s="8" t="s">
        <v>626</v>
      </c>
      <c r="G112" s="8" t="s">
        <v>637</v>
      </c>
      <c r="H112" s="8" t="s">
        <v>38</v>
      </c>
      <c r="K112" s="8" t="s">
        <v>622</v>
      </c>
      <c r="L112" s="9">
        <v>43753</v>
      </c>
      <c r="M112" s="9">
        <v>43754</v>
      </c>
      <c r="T112" s="8" t="s">
        <v>638</v>
      </c>
      <c r="U112" s="8" t="s">
        <v>42</v>
      </c>
      <c r="V112" s="8">
        <f>0</f>
        <v>0</v>
      </c>
      <c r="X112" s="8" t="s">
        <v>44</v>
      </c>
    </row>
    <row r="113" spans="1:30" s="12" customFormat="1" x14ac:dyDescent="0.25">
      <c r="A113" s="12" t="s">
        <v>3950</v>
      </c>
      <c r="B113" s="12" t="s">
        <v>639</v>
      </c>
      <c r="C113" s="12" t="s">
        <v>640</v>
      </c>
      <c r="D113" s="12" t="s">
        <v>641</v>
      </c>
      <c r="E113" s="8" t="s">
        <v>642</v>
      </c>
      <c r="F113" s="12" t="s">
        <v>643</v>
      </c>
      <c r="G113" s="12" t="s">
        <v>644</v>
      </c>
      <c r="H113" s="12" t="s">
        <v>38</v>
      </c>
      <c r="K113" s="12" t="s">
        <v>311</v>
      </c>
      <c r="L113" s="13">
        <v>42675</v>
      </c>
      <c r="M113" s="13">
        <v>42675</v>
      </c>
      <c r="N113" s="12">
        <f>24</f>
        <v>24</v>
      </c>
      <c r="O113" s="13">
        <v>46193</v>
      </c>
      <c r="R113" s="13">
        <v>46193</v>
      </c>
      <c r="U113" s="12" t="s">
        <v>42</v>
      </c>
      <c r="V113" s="12">
        <f>0</f>
        <v>0</v>
      </c>
      <c r="W113" s="12" t="s">
        <v>645</v>
      </c>
      <c r="X113" s="12" t="s">
        <v>71</v>
      </c>
      <c r="Y113" s="12" t="s">
        <v>112</v>
      </c>
      <c r="AC113" s="13">
        <v>45463</v>
      </c>
    </row>
    <row r="114" spans="1:30" s="8" customFormat="1" x14ac:dyDescent="0.25">
      <c r="A114" s="8" t="s">
        <v>3949</v>
      </c>
      <c r="B114" s="8" t="s">
        <v>646</v>
      </c>
      <c r="C114" s="8" t="s">
        <v>647</v>
      </c>
      <c r="D114" s="8" t="s">
        <v>648</v>
      </c>
      <c r="E114" s="8" t="s">
        <v>649</v>
      </c>
      <c r="F114" s="8" t="s">
        <v>650</v>
      </c>
      <c r="G114" s="8" t="s">
        <v>651</v>
      </c>
      <c r="H114" s="8" t="s">
        <v>38</v>
      </c>
      <c r="K114" s="8" t="s">
        <v>76</v>
      </c>
      <c r="L114" s="9">
        <v>43633</v>
      </c>
      <c r="M114" s="9">
        <v>43661</v>
      </c>
      <c r="N114" s="8">
        <f>24</f>
        <v>24</v>
      </c>
      <c r="O114" s="9">
        <v>46089</v>
      </c>
      <c r="R114" s="9">
        <v>46089</v>
      </c>
      <c r="S114" s="8" t="s">
        <v>652</v>
      </c>
      <c r="T114" s="8" t="s">
        <v>653</v>
      </c>
      <c r="U114" s="8" t="s">
        <v>42</v>
      </c>
      <c r="V114" s="8">
        <f>0</f>
        <v>0</v>
      </c>
      <c r="W114" s="8" t="s">
        <v>486</v>
      </c>
      <c r="X114" s="8" t="s">
        <v>44</v>
      </c>
      <c r="Y114" s="8" t="s">
        <v>112</v>
      </c>
      <c r="AC114" s="9">
        <v>45359</v>
      </c>
    </row>
    <row r="115" spans="1:30" s="8" customFormat="1" x14ac:dyDescent="0.25">
      <c r="A115" s="8" t="s">
        <v>3949</v>
      </c>
      <c r="B115" s="8" t="s">
        <v>654</v>
      </c>
      <c r="C115" s="8" t="s">
        <v>655</v>
      </c>
      <c r="D115" s="8" t="s">
        <v>656</v>
      </c>
      <c r="E115" s="8" t="s">
        <v>657</v>
      </c>
      <c r="F115" s="8" t="s">
        <v>658</v>
      </c>
      <c r="G115" s="8" t="s">
        <v>659</v>
      </c>
      <c r="K115" s="8" t="s">
        <v>660</v>
      </c>
      <c r="L115" s="9">
        <v>43721</v>
      </c>
      <c r="M115" s="9">
        <v>43721</v>
      </c>
      <c r="S115" s="8" t="s">
        <v>661</v>
      </c>
      <c r="U115" s="8" t="s">
        <v>42</v>
      </c>
      <c r="V115" s="8">
        <f>0</f>
        <v>0</v>
      </c>
      <c r="X115" s="8" t="s">
        <v>44</v>
      </c>
    </row>
    <row r="116" spans="1:30" s="8" customFormat="1" x14ac:dyDescent="0.25">
      <c r="A116" s="8" t="s">
        <v>3949</v>
      </c>
      <c r="B116" s="8" t="s">
        <v>662</v>
      </c>
      <c r="C116" s="8" t="s">
        <v>663</v>
      </c>
      <c r="D116" s="8" t="s">
        <v>664</v>
      </c>
      <c r="F116" s="8" t="s">
        <v>105</v>
      </c>
      <c r="G116" s="8" t="s">
        <v>665</v>
      </c>
      <c r="H116" s="8" t="s">
        <v>38</v>
      </c>
      <c r="J116" s="8" t="s">
        <v>139</v>
      </c>
      <c r="K116" s="8" t="s">
        <v>140</v>
      </c>
      <c r="L116" s="9">
        <v>38012</v>
      </c>
      <c r="M116" s="9">
        <v>38015</v>
      </c>
      <c r="P116" s="9">
        <v>45932</v>
      </c>
      <c r="R116" s="9">
        <v>45932</v>
      </c>
      <c r="S116" s="8" t="s">
        <v>41</v>
      </c>
      <c r="U116" s="8" t="s">
        <v>42</v>
      </c>
      <c r="V116" s="8">
        <f>0</f>
        <v>0</v>
      </c>
      <c r="W116" s="8" t="s">
        <v>43</v>
      </c>
      <c r="X116" s="8" t="s">
        <v>44</v>
      </c>
      <c r="Z116" s="8" t="s">
        <v>113</v>
      </c>
      <c r="AD116" s="9">
        <v>45567</v>
      </c>
    </row>
    <row r="117" spans="1:30" x14ac:dyDescent="0.25">
      <c r="B117" t="s">
        <v>666</v>
      </c>
      <c r="C117" t="s">
        <v>667</v>
      </c>
      <c r="D117" t="s">
        <v>668</v>
      </c>
      <c r="F117" t="s">
        <v>105</v>
      </c>
      <c r="G117" t="s">
        <v>669</v>
      </c>
      <c r="H117" t="s">
        <v>38</v>
      </c>
      <c r="J117" t="s">
        <v>139</v>
      </c>
      <c r="K117" t="s">
        <v>140</v>
      </c>
      <c r="L117" s="3">
        <v>38012</v>
      </c>
      <c r="M117" s="3">
        <v>38028</v>
      </c>
      <c r="P117" s="3">
        <v>45750</v>
      </c>
      <c r="R117" s="3">
        <v>45750</v>
      </c>
      <c r="S117" t="s">
        <v>41</v>
      </c>
      <c r="U117" t="s">
        <v>42</v>
      </c>
      <c r="V117">
        <f>0</f>
        <v>0</v>
      </c>
      <c r="W117" t="s">
        <v>43</v>
      </c>
      <c r="X117" t="s">
        <v>44</v>
      </c>
      <c r="Z117" t="s">
        <v>112</v>
      </c>
      <c r="AD117" s="3">
        <v>45019</v>
      </c>
    </row>
    <row r="118" spans="1:30" s="8" customFormat="1" x14ac:dyDescent="0.25">
      <c r="A118" s="8" t="s">
        <v>3949</v>
      </c>
      <c r="B118" s="8" t="s">
        <v>670</v>
      </c>
      <c r="C118" s="8" t="s">
        <v>293</v>
      </c>
      <c r="D118" s="8" t="s">
        <v>671</v>
      </c>
      <c r="F118" s="8" t="s">
        <v>105</v>
      </c>
      <c r="G118" s="8" t="s">
        <v>672</v>
      </c>
      <c r="H118" s="8" t="s">
        <v>38</v>
      </c>
      <c r="J118" s="8" t="s">
        <v>139</v>
      </c>
      <c r="K118" s="8" t="s">
        <v>140</v>
      </c>
      <c r="L118" s="9">
        <v>38012</v>
      </c>
      <c r="M118" s="9">
        <v>38028</v>
      </c>
      <c r="S118" s="8" t="s">
        <v>41</v>
      </c>
      <c r="U118" s="8" t="s">
        <v>42</v>
      </c>
      <c r="V118" s="8">
        <f>0</f>
        <v>0</v>
      </c>
      <c r="W118" s="8" t="s">
        <v>43</v>
      </c>
      <c r="X118" s="8" t="s">
        <v>44</v>
      </c>
    </row>
    <row r="119" spans="1:30" x14ac:dyDescent="0.25">
      <c r="B119" t="s">
        <v>673</v>
      </c>
      <c r="C119" t="s">
        <v>674</v>
      </c>
      <c r="D119" t="s">
        <v>675</v>
      </c>
      <c r="F119" t="s">
        <v>105</v>
      </c>
      <c r="G119" t="s">
        <v>676</v>
      </c>
      <c r="H119" t="s">
        <v>38</v>
      </c>
      <c r="J119" t="s">
        <v>146</v>
      </c>
      <c r="K119" t="s">
        <v>140</v>
      </c>
      <c r="L119" s="3">
        <v>38012</v>
      </c>
      <c r="S119" t="s">
        <v>41</v>
      </c>
      <c r="U119" t="s">
        <v>42</v>
      </c>
      <c r="V119">
        <f>0</f>
        <v>0</v>
      </c>
      <c r="W119" t="s">
        <v>147</v>
      </c>
      <c r="X119" t="s">
        <v>44</v>
      </c>
    </row>
    <row r="120" spans="1:30" s="8" customFormat="1" x14ac:dyDescent="0.25">
      <c r="A120" s="8" t="s">
        <v>3949</v>
      </c>
      <c r="B120" s="8" t="s">
        <v>677</v>
      </c>
      <c r="C120" s="8" t="s">
        <v>678</v>
      </c>
      <c r="D120" s="8" t="s">
        <v>679</v>
      </c>
      <c r="E120" s="8" t="s">
        <v>680</v>
      </c>
      <c r="F120" s="8" t="s">
        <v>105</v>
      </c>
      <c r="G120" s="8" t="s">
        <v>681</v>
      </c>
      <c r="H120" s="8" t="s">
        <v>38</v>
      </c>
      <c r="J120" s="8" t="s">
        <v>146</v>
      </c>
      <c r="K120" s="8" t="s">
        <v>140</v>
      </c>
      <c r="L120" s="9">
        <v>38127</v>
      </c>
      <c r="M120" s="9">
        <v>38128</v>
      </c>
      <c r="S120" s="8" t="s">
        <v>41</v>
      </c>
      <c r="U120" s="8" t="s">
        <v>111</v>
      </c>
      <c r="V120" s="8">
        <f>0</f>
        <v>0</v>
      </c>
      <c r="W120" s="8" t="s">
        <v>147</v>
      </c>
      <c r="X120" s="8" t="s">
        <v>44</v>
      </c>
    </row>
    <row r="121" spans="1:30" s="8" customFormat="1" x14ac:dyDescent="0.25">
      <c r="A121" s="8" t="s">
        <v>3949</v>
      </c>
      <c r="B121" s="8" t="s">
        <v>682</v>
      </c>
      <c r="C121" s="8" t="s">
        <v>272</v>
      </c>
      <c r="D121" s="8" t="s">
        <v>683</v>
      </c>
      <c r="H121" s="8" t="s">
        <v>38</v>
      </c>
      <c r="J121" s="8" t="s">
        <v>146</v>
      </c>
      <c r="K121" s="8" t="s">
        <v>108</v>
      </c>
      <c r="L121" s="9">
        <v>38012</v>
      </c>
      <c r="M121" s="9">
        <v>38014</v>
      </c>
      <c r="P121" s="9">
        <v>46007</v>
      </c>
      <c r="R121" s="9">
        <v>46007</v>
      </c>
      <c r="S121" s="8" t="s">
        <v>41</v>
      </c>
      <c r="U121" s="8" t="s">
        <v>42</v>
      </c>
      <c r="V121" s="8">
        <f>0</f>
        <v>0</v>
      </c>
      <c r="X121" s="8" t="s">
        <v>71</v>
      </c>
      <c r="Z121" s="8" t="s">
        <v>113</v>
      </c>
      <c r="AD121" s="9">
        <v>45642</v>
      </c>
    </row>
    <row r="122" spans="1:30" s="8" customFormat="1" x14ac:dyDescent="0.25">
      <c r="A122" s="8" t="s">
        <v>3949</v>
      </c>
      <c r="B122" s="8" t="s">
        <v>684</v>
      </c>
      <c r="C122" s="8" t="s">
        <v>685</v>
      </c>
      <c r="D122" s="8" t="s">
        <v>686</v>
      </c>
      <c r="E122" s="8" t="s">
        <v>687</v>
      </c>
      <c r="F122" s="8" t="s">
        <v>105</v>
      </c>
      <c r="G122" s="8" t="s">
        <v>688</v>
      </c>
      <c r="H122" s="8" t="s">
        <v>38</v>
      </c>
      <c r="J122" s="8" t="s">
        <v>146</v>
      </c>
      <c r="K122" s="8" t="s">
        <v>140</v>
      </c>
      <c r="L122" s="9">
        <v>38012</v>
      </c>
      <c r="M122" s="9">
        <v>38014</v>
      </c>
      <c r="S122" s="8" t="s">
        <v>41</v>
      </c>
      <c r="U122" s="8" t="s">
        <v>42</v>
      </c>
      <c r="V122" s="8">
        <f>0</f>
        <v>0</v>
      </c>
      <c r="W122" s="8" t="s">
        <v>147</v>
      </c>
      <c r="X122" s="8" t="s">
        <v>44</v>
      </c>
    </row>
    <row r="123" spans="1:30" s="8" customFormat="1" x14ac:dyDescent="0.25">
      <c r="A123" s="8" t="s">
        <v>3949</v>
      </c>
      <c r="B123" s="8" t="s">
        <v>689</v>
      </c>
      <c r="C123" s="8" t="s">
        <v>690</v>
      </c>
      <c r="D123" s="8" t="s">
        <v>691</v>
      </c>
      <c r="E123" s="8" t="s">
        <v>692</v>
      </c>
      <c r="F123" s="8" t="s">
        <v>650</v>
      </c>
      <c r="G123" s="8" t="s">
        <v>693</v>
      </c>
      <c r="K123" s="8" t="s">
        <v>76</v>
      </c>
      <c r="L123" s="9">
        <v>43586</v>
      </c>
      <c r="M123" s="9">
        <v>43586</v>
      </c>
      <c r="N123" s="8">
        <f>12</f>
        <v>12</v>
      </c>
      <c r="O123" s="9">
        <v>43833</v>
      </c>
      <c r="R123" s="9">
        <v>43833</v>
      </c>
      <c r="S123" s="8" t="s">
        <v>661</v>
      </c>
      <c r="U123" s="8" t="s">
        <v>42</v>
      </c>
      <c r="V123" s="8">
        <f>0</f>
        <v>0</v>
      </c>
      <c r="W123" s="8" t="s">
        <v>694</v>
      </c>
      <c r="X123" s="8" t="s">
        <v>44</v>
      </c>
      <c r="Y123" s="8" t="s">
        <v>112</v>
      </c>
      <c r="AC123" s="9">
        <v>43468</v>
      </c>
    </row>
    <row r="124" spans="1:30" s="8" customFormat="1" x14ac:dyDescent="0.25">
      <c r="A124" s="8" t="s">
        <v>3949</v>
      </c>
      <c r="B124" s="8" t="s">
        <v>695</v>
      </c>
      <c r="C124" s="8" t="s">
        <v>696</v>
      </c>
      <c r="D124" s="8" t="s">
        <v>697</v>
      </c>
      <c r="E124" s="8" t="s">
        <v>698</v>
      </c>
      <c r="F124" s="8" t="s">
        <v>490</v>
      </c>
      <c r="G124" s="8" t="s">
        <v>699</v>
      </c>
      <c r="H124" s="8" t="s">
        <v>38</v>
      </c>
      <c r="K124" s="8" t="s">
        <v>76</v>
      </c>
      <c r="L124" s="9">
        <v>43102</v>
      </c>
      <c r="M124" s="9">
        <v>43102</v>
      </c>
      <c r="N124" s="8">
        <f>120</f>
        <v>120</v>
      </c>
      <c r="O124" s="9">
        <v>46974</v>
      </c>
      <c r="R124" s="9">
        <v>46974</v>
      </c>
      <c r="T124" s="8" t="s">
        <v>700</v>
      </c>
      <c r="U124" s="8" t="s">
        <v>42</v>
      </c>
      <c r="V124" s="8">
        <f>0</f>
        <v>0</v>
      </c>
      <c r="W124" s="8" t="s">
        <v>701</v>
      </c>
      <c r="X124" s="8" t="s">
        <v>71</v>
      </c>
      <c r="Y124" s="8" t="s">
        <v>112</v>
      </c>
      <c r="AC124" s="9">
        <v>43321</v>
      </c>
    </row>
    <row r="125" spans="1:30" s="18" customFormat="1" x14ac:dyDescent="0.25">
      <c r="A125" s="12" t="s">
        <v>3950</v>
      </c>
      <c r="B125" s="18" t="s">
        <v>702</v>
      </c>
      <c r="C125" s="18" t="s">
        <v>703</v>
      </c>
      <c r="D125" s="18" t="s">
        <v>704</v>
      </c>
      <c r="E125" s="8"/>
      <c r="F125" s="18" t="s">
        <v>705</v>
      </c>
      <c r="G125" s="18" t="s">
        <v>706</v>
      </c>
      <c r="K125" s="18" t="s">
        <v>612</v>
      </c>
      <c r="L125" s="19">
        <v>43424</v>
      </c>
      <c r="M125" s="19">
        <v>43424</v>
      </c>
      <c r="S125" s="18" t="s">
        <v>707</v>
      </c>
      <c r="U125" s="18" t="s">
        <v>42</v>
      </c>
      <c r="V125" s="18">
        <f>0</f>
        <v>0</v>
      </c>
      <c r="W125" s="18" t="s">
        <v>708</v>
      </c>
      <c r="X125" s="18" t="s">
        <v>44</v>
      </c>
    </row>
    <row r="126" spans="1:30" s="8" customFormat="1" x14ac:dyDescent="0.25">
      <c r="A126" s="8" t="s">
        <v>3949</v>
      </c>
      <c r="B126" s="8" t="s">
        <v>709</v>
      </c>
      <c r="C126" s="8" t="s">
        <v>710</v>
      </c>
      <c r="D126" s="8" t="s">
        <v>711</v>
      </c>
      <c r="F126" s="8" t="s">
        <v>712</v>
      </c>
      <c r="G126" s="8" t="s">
        <v>713</v>
      </c>
      <c r="H126" s="8" t="s">
        <v>38</v>
      </c>
      <c r="J126" s="8" t="s">
        <v>107</v>
      </c>
      <c r="K126" s="8" t="s">
        <v>108</v>
      </c>
      <c r="L126" s="9">
        <v>38384</v>
      </c>
      <c r="M126" s="9">
        <v>38387</v>
      </c>
      <c r="S126" s="8" t="s">
        <v>41</v>
      </c>
      <c r="U126" s="8" t="s">
        <v>42</v>
      </c>
      <c r="V126" s="8">
        <f>0</f>
        <v>0</v>
      </c>
      <c r="W126" s="8" t="s">
        <v>108</v>
      </c>
      <c r="X126" s="8" t="s">
        <v>44</v>
      </c>
    </row>
    <row r="127" spans="1:30" s="8" customFormat="1" x14ac:dyDescent="0.25">
      <c r="A127" s="8" t="s">
        <v>3949</v>
      </c>
      <c r="B127" s="8" t="s">
        <v>714</v>
      </c>
      <c r="C127" s="8" t="s">
        <v>715</v>
      </c>
      <c r="D127" s="8" t="s">
        <v>716</v>
      </c>
      <c r="E127" s="8" t="s">
        <v>717</v>
      </c>
      <c r="F127" s="8" t="s">
        <v>718</v>
      </c>
      <c r="G127" s="8" t="s">
        <v>719</v>
      </c>
      <c r="H127" s="8" t="s">
        <v>38</v>
      </c>
      <c r="J127" s="8" t="s">
        <v>146</v>
      </c>
      <c r="K127" s="8" t="s">
        <v>140</v>
      </c>
      <c r="L127" s="9">
        <v>38393</v>
      </c>
      <c r="M127" s="9">
        <v>38453</v>
      </c>
      <c r="S127" s="8" t="s">
        <v>41</v>
      </c>
      <c r="U127" s="8" t="s">
        <v>111</v>
      </c>
      <c r="V127" s="8">
        <f>0</f>
        <v>0</v>
      </c>
      <c r="W127" s="8" t="s">
        <v>720</v>
      </c>
      <c r="X127" s="8" t="s">
        <v>44</v>
      </c>
      <c r="AD127" s="9">
        <v>38407</v>
      </c>
    </row>
    <row r="128" spans="1:30" s="8" customFormat="1" x14ac:dyDescent="0.25">
      <c r="A128" s="8" t="s">
        <v>3949</v>
      </c>
      <c r="B128" s="8" t="s">
        <v>721</v>
      </c>
      <c r="C128" s="8" t="s">
        <v>722</v>
      </c>
      <c r="D128" s="8" t="s">
        <v>723</v>
      </c>
      <c r="E128" s="8" t="s">
        <v>724</v>
      </c>
      <c r="F128" s="8" t="s">
        <v>105</v>
      </c>
      <c r="G128" s="8" t="s">
        <v>725</v>
      </c>
      <c r="H128" s="8" t="s">
        <v>38</v>
      </c>
      <c r="J128" s="8" t="s">
        <v>139</v>
      </c>
      <c r="K128" s="8" t="s">
        <v>140</v>
      </c>
      <c r="L128" s="9">
        <v>38012</v>
      </c>
      <c r="M128" s="9">
        <v>38015</v>
      </c>
      <c r="S128" s="8" t="s">
        <v>41</v>
      </c>
      <c r="U128" s="8" t="s">
        <v>42</v>
      </c>
      <c r="V128" s="8">
        <f>0</f>
        <v>0</v>
      </c>
      <c r="W128" s="8" t="s">
        <v>43</v>
      </c>
      <c r="X128" s="8" t="s">
        <v>44</v>
      </c>
      <c r="AD128" s="9">
        <v>38015</v>
      </c>
    </row>
    <row r="129" spans="1:30" x14ac:dyDescent="0.25">
      <c r="B129" t="s">
        <v>726</v>
      </c>
      <c r="C129" t="s">
        <v>727</v>
      </c>
      <c r="D129" t="s">
        <v>727</v>
      </c>
      <c r="E129" t="s">
        <v>728</v>
      </c>
      <c r="F129" t="s">
        <v>105</v>
      </c>
      <c r="G129" t="s">
        <v>729</v>
      </c>
      <c r="H129" t="s">
        <v>38</v>
      </c>
      <c r="J129" t="s">
        <v>146</v>
      </c>
      <c r="K129" t="s">
        <v>140</v>
      </c>
      <c r="L129" s="3">
        <v>38012</v>
      </c>
      <c r="M129" s="3">
        <v>38014</v>
      </c>
      <c r="P129" s="3">
        <v>45784</v>
      </c>
      <c r="R129" s="3">
        <v>45784</v>
      </c>
      <c r="S129" t="s">
        <v>41</v>
      </c>
      <c r="U129" t="s">
        <v>42</v>
      </c>
      <c r="V129">
        <f>0</f>
        <v>0</v>
      </c>
      <c r="W129" t="s">
        <v>147</v>
      </c>
      <c r="X129" t="s">
        <v>44</v>
      </c>
      <c r="Z129" t="s">
        <v>113</v>
      </c>
      <c r="AD129" s="3">
        <v>45419</v>
      </c>
    </row>
    <row r="130" spans="1:30" s="8" customFormat="1" x14ac:dyDescent="0.25">
      <c r="A130" s="8" t="s">
        <v>3949</v>
      </c>
      <c r="B130" s="8" t="s">
        <v>730</v>
      </c>
      <c r="C130" s="8" t="s">
        <v>731</v>
      </c>
      <c r="D130" s="8" t="s">
        <v>732</v>
      </c>
      <c r="E130" s="8" t="s">
        <v>733</v>
      </c>
      <c r="F130" s="8" t="s">
        <v>105</v>
      </c>
      <c r="G130" s="8" t="s">
        <v>734</v>
      </c>
      <c r="H130" s="8" t="s">
        <v>38</v>
      </c>
      <c r="J130" s="8" t="s">
        <v>139</v>
      </c>
      <c r="K130" s="8" t="s">
        <v>140</v>
      </c>
      <c r="L130" s="9">
        <v>38012</v>
      </c>
      <c r="M130" s="9">
        <v>38015</v>
      </c>
      <c r="S130" s="8" t="s">
        <v>41</v>
      </c>
      <c r="U130" s="8" t="s">
        <v>111</v>
      </c>
      <c r="V130" s="8">
        <f>0</f>
        <v>0</v>
      </c>
      <c r="W130" s="8" t="s">
        <v>43</v>
      </c>
      <c r="X130" s="8" t="s">
        <v>44</v>
      </c>
    </row>
    <row r="131" spans="1:30" x14ac:dyDescent="0.25">
      <c r="B131" t="s">
        <v>735</v>
      </c>
      <c r="C131" t="s">
        <v>736</v>
      </c>
      <c r="D131" t="s">
        <v>737</v>
      </c>
      <c r="E131" t="s">
        <v>738</v>
      </c>
      <c r="F131" t="s">
        <v>105</v>
      </c>
      <c r="G131" t="s">
        <v>739</v>
      </c>
      <c r="H131" t="s">
        <v>38</v>
      </c>
      <c r="J131" t="s">
        <v>146</v>
      </c>
      <c r="K131" t="s">
        <v>140</v>
      </c>
      <c r="L131" s="3">
        <v>38012</v>
      </c>
      <c r="M131" s="3">
        <v>38016</v>
      </c>
      <c r="S131" t="s">
        <v>41</v>
      </c>
      <c r="U131" t="s">
        <v>111</v>
      </c>
      <c r="V131">
        <f>0</f>
        <v>0</v>
      </c>
      <c r="W131" t="s">
        <v>147</v>
      </c>
      <c r="X131" t="s">
        <v>44</v>
      </c>
    </row>
    <row r="132" spans="1:30" x14ac:dyDescent="0.25">
      <c r="B132" t="s">
        <v>740</v>
      </c>
      <c r="C132" t="s">
        <v>741</v>
      </c>
      <c r="D132" t="s">
        <v>742</v>
      </c>
      <c r="F132" t="s">
        <v>743</v>
      </c>
      <c r="G132" t="s">
        <v>744</v>
      </c>
      <c r="H132" t="s">
        <v>38</v>
      </c>
      <c r="J132" t="s">
        <v>146</v>
      </c>
      <c r="K132" t="s">
        <v>140</v>
      </c>
      <c r="L132" s="3">
        <v>38110</v>
      </c>
      <c r="M132" s="3">
        <v>38110</v>
      </c>
      <c r="S132" t="s">
        <v>41</v>
      </c>
      <c r="U132" t="s">
        <v>42</v>
      </c>
      <c r="V132">
        <f>0</f>
        <v>0</v>
      </c>
      <c r="W132" t="s">
        <v>147</v>
      </c>
      <c r="X132" t="s">
        <v>44</v>
      </c>
    </row>
    <row r="133" spans="1:30" x14ac:dyDescent="0.25">
      <c r="B133" t="s">
        <v>745</v>
      </c>
      <c r="C133" t="s">
        <v>130</v>
      </c>
      <c r="D133" t="s">
        <v>746</v>
      </c>
      <c r="F133" t="s">
        <v>190</v>
      </c>
      <c r="H133" t="s">
        <v>38</v>
      </c>
      <c r="J133" t="s">
        <v>139</v>
      </c>
      <c r="K133" t="s">
        <v>140</v>
      </c>
      <c r="L133" s="3">
        <v>38393</v>
      </c>
      <c r="M133" s="3">
        <v>38447</v>
      </c>
      <c r="S133" t="s">
        <v>41</v>
      </c>
      <c r="U133" t="s">
        <v>42</v>
      </c>
      <c r="V133">
        <f>0</f>
        <v>0</v>
      </c>
      <c r="W133" t="s">
        <v>747</v>
      </c>
      <c r="X133" t="s">
        <v>44</v>
      </c>
    </row>
    <row r="134" spans="1:30" x14ac:dyDescent="0.25">
      <c r="B134" t="s">
        <v>748</v>
      </c>
      <c r="C134" t="s">
        <v>749</v>
      </c>
      <c r="D134" t="s">
        <v>750</v>
      </c>
      <c r="F134" t="s">
        <v>364</v>
      </c>
      <c r="G134" t="s">
        <v>751</v>
      </c>
      <c r="H134" t="s">
        <v>60</v>
      </c>
      <c r="J134" t="s">
        <v>290</v>
      </c>
      <c r="K134" t="s">
        <v>283</v>
      </c>
      <c r="L134" s="3">
        <v>38700</v>
      </c>
      <c r="M134" s="3">
        <v>38706</v>
      </c>
      <c r="S134" t="s">
        <v>41</v>
      </c>
      <c r="T134" t="s">
        <v>752</v>
      </c>
      <c r="U134" t="s">
        <v>42</v>
      </c>
      <c r="V134">
        <f>0</f>
        <v>0</v>
      </c>
      <c r="W134" t="s">
        <v>285</v>
      </c>
      <c r="X134" t="s">
        <v>44</v>
      </c>
    </row>
    <row r="135" spans="1:30" s="8" customFormat="1" x14ac:dyDescent="0.25">
      <c r="A135" s="8" t="s">
        <v>3949</v>
      </c>
      <c r="B135" s="8" t="s">
        <v>753</v>
      </c>
      <c r="C135" s="8" t="s">
        <v>754</v>
      </c>
      <c r="D135" s="8" t="s">
        <v>754</v>
      </c>
      <c r="F135" s="8" t="s">
        <v>209</v>
      </c>
      <c r="G135" s="8" t="s">
        <v>755</v>
      </c>
      <c r="H135" s="8" t="s">
        <v>60</v>
      </c>
      <c r="K135" s="8" t="s">
        <v>108</v>
      </c>
      <c r="L135" s="9">
        <v>38902</v>
      </c>
      <c r="M135" s="9">
        <v>38902</v>
      </c>
      <c r="S135" s="8" t="s">
        <v>303</v>
      </c>
      <c r="U135" s="8" t="s">
        <v>42</v>
      </c>
      <c r="V135" s="8">
        <f>0</f>
        <v>0</v>
      </c>
      <c r="W135" s="8" t="s">
        <v>108</v>
      </c>
      <c r="X135" s="8" t="s">
        <v>71</v>
      </c>
    </row>
    <row r="136" spans="1:30" s="8" customFormat="1" x14ac:dyDescent="0.25">
      <c r="A136" s="8" t="s">
        <v>3949</v>
      </c>
      <c r="B136" s="8" t="s">
        <v>756</v>
      </c>
      <c r="C136" s="8" t="s">
        <v>757</v>
      </c>
      <c r="D136" s="8" t="s">
        <v>758</v>
      </c>
      <c r="E136" s="8" t="s">
        <v>759</v>
      </c>
      <c r="F136" s="8" t="s">
        <v>382</v>
      </c>
      <c r="G136" s="8" t="s">
        <v>760</v>
      </c>
      <c r="H136" s="8" t="s">
        <v>60</v>
      </c>
      <c r="J136" s="8" t="s">
        <v>384</v>
      </c>
      <c r="K136" s="8" t="s">
        <v>385</v>
      </c>
      <c r="L136" s="9">
        <v>39097</v>
      </c>
      <c r="M136" s="9">
        <v>39146</v>
      </c>
      <c r="P136" s="9">
        <v>46297</v>
      </c>
      <c r="R136" s="9">
        <v>46297</v>
      </c>
      <c r="S136" s="8" t="s">
        <v>356</v>
      </c>
      <c r="T136" s="8" t="s">
        <v>761</v>
      </c>
      <c r="U136" s="8" t="s">
        <v>42</v>
      </c>
      <c r="V136" s="8">
        <f>1404</f>
        <v>1404</v>
      </c>
      <c r="W136" s="8" t="s">
        <v>762</v>
      </c>
      <c r="X136" s="8" t="s">
        <v>44</v>
      </c>
      <c r="Z136" s="8" t="s">
        <v>113</v>
      </c>
      <c r="AD136" s="9">
        <v>45567</v>
      </c>
    </row>
    <row r="137" spans="1:30" s="8" customFormat="1" x14ac:dyDescent="0.25">
      <c r="A137" s="8" t="s">
        <v>3949</v>
      </c>
      <c r="B137" s="8" t="s">
        <v>763</v>
      </c>
      <c r="C137" s="8" t="s">
        <v>764</v>
      </c>
      <c r="D137" s="8" t="s">
        <v>764</v>
      </c>
      <c r="E137" s="8" t="s">
        <v>765</v>
      </c>
      <c r="F137" s="8" t="s">
        <v>352</v>
      </c>
      <c r="G137" s="8" t="s">
        <v>766</v>
      </c>
      <c r="H137" s="8" t="s">
        <v>60</v>
      </c>
      <c r="J137" s="8" t="s">
        <v>384</v>
      </c>
      <c r="K137" s="8" t="s">
        <v>385</v>
      </c>
      <c r="L137" s="9">
        <v>39097</v>
      </c>
      <c r="M137" s="9">
        <v>39146</v>
      </c>
      <c r="S137" s="8" t="s">
        <v>356</v>
      </c>
      <c r="T137" s="8" t="s">
        <v>767</v>
      </c>
      <c r="U137" s="8" t="s">
        <v>42</v>
      </c>
      <c r="V137" s="8">
        <f>10197</f>
        <v>10197</v>
      </c>
      <c r="W137" s="8" t="s">
        <v>762</v>
      </c>
      <c r="X137" s="8" t="s">
        <v>44</v>
      </c>
      <c r="AC137" s="9">
        <v>39016</v>
      </c>
    </row>
    <row r="138" spans="1:30" s="8" customFormat="1" x14ac:dyDescent="0.25">
      <c r="A138" s="8" t="s">
        <v>3949</v>
      </c>
      <c r="B138" s="8" t="s">
        <v>768</v>
      </c>
      <c r="C138" s="8" t="s">
        <v>769</v>
      </c>
      <c r="D138" s="8" t="s">
        <v>770</v>
      </c>
      <c r="E138" s="8" t="s">
        <v>771</v>
      </c>
      <c r="F138" s="8" t="s">
        <v>382</v>
      </c>
      <c r="G138" s="8" t="s">
        <v>760</v>
      </c>
      <c r="H138" s="8" t="s">
        <v>60</v>
      </c>
      <c r="J138" s="8" t="s">
        <v>384</v>
      </c>
      <c r="K138" s="8" t="s">
        <v>385</v>
      </c>
      <c r="L138" s="9">
        <v>39097</v>
      </c>
      <c r="M138" s="9">
        <v>39146</v>
      </c>
      <c r="Q138" s="9">
        <v>43585</v>
      </c>
      <c r="R138" s="9">
        <v>43585</v>
      </c>
      <c r="S138" s="8" t="s">
        <v>356</v>
      </c>
      <c r="T138" s="8" t="s">
        <v>761</v>
      </c>
      <c r="U138" s="8" t="s">
        <v>42</v>
      </c>
      <c r="V138" s="8">
        <f>4217.36</f>
        <v>4217.3599999999997</v>
      </c>
      <c r="W138" s="8" t="s">
        <v>762</v>
      </c>
      <c r="X138" s="8" t="s">
        <v>44</v>
      </c>
      <c r="AA138" s="8" t="s">
        <v>112</v>
      </c>
    </row>
    <row r="139" spans="1:30" s="4" customFormat="1" x14ac:dyDescent="0.25">
      <c r="A139" s="8" t="s">
        <v>3949</v>
      </c>
      <c r="B139" s="4">
        <v>816</v>
      </c>
      <c r="C139" s="4" t="s">
        <v>772</v>
      </c>
      <c r="D139" s="4" t="s">
        <v>773</v>
      </c>
      <c r="E139" s="8"/>
      <c r="F139" s="4" t="s">
        <v>288</v>
      </c>
      <c r="G139" s="4" t="s">
        <v>774</v>
      </c>
      <c r="H139" s="4" t="s">
        <v>60</v>
      </c>
      <c r="J139" s="4" t="s">
        <v>384</v>
      </c>
      <c r="K139" s="4" t="s">
        <v>385</v>
      </c>
      <c r="L139" s="5">
        <v>39034</v>
      </c>
      <c r="M139" s="5">
        <v>39097</v>
      </c>
      <c r="S139" s="4" t="s">
        <v>109</v>
      </c>
      <c r="T139" s="4" t="s">
        <v>761</v>
      </c>
      <c r="U139" s="4" t="s">
        <v>42</v>
      </c>
      <c r="V139" s="4">
        <f>409</f>
        <v>409</v>
      </c>
      <c r="W139" s="4" t="s">
        <v>762</v>
      </c>
      <c r="X139" s="4" t="s">
        <v>44</v>
      </c>
      <c r="AD139" s="5">
        <v>39097</v>
      </c>
    </row>
    <row r="140" spans="1:30" s="4" customFormat="1" x14ac:dyDescent="0.25">
      <c r="A140" s="8" t="s">
        <v>3949</v>
      </c>
      <c r="B140" s="4" t="s">
        <v>775</v>
      </c>
      <c r="C140" s="4" t="s">
        <v>776</v>
      </c>
      <c r="D140" s="4" t="s">
        <v>777</v>
      </c>
      <c r="E140" s="8" t="s">
        <v>778</v>
      </c>
      <c r="F140" s="4" t="s">
        <v>318</v>
      </c>
      <c r="G140" s="4" t="s">
        <v>779</v>
      </c>
      <c r="H140" s="4" t="s">
        <v>60</v>
      </c>
      <c r="J140" s="4" t="s">
        <v>320</v>
      </c>
      <c r="K140" s="4" t="s">
        <v>321</v>
      </c>
      <c r="L140" s="5">
        <v>39520</v>
      </c>
      <c r="M140" s="5">
        <v>39520</v>
      </c>
      <c r="N140" s="4">
        <f>120</f>
        <v>120</v>
      </c>
      <c r="O140" s="5">
        <v>46974</v>
      </c>
      <c r="R140" s="5">
        <v>46974</v>
      </c>
      <c r="S140" s="4" t="s">
        <v>109</v>
      </c>
      <c r="T140" s="4" t="s">
        <v>780</v>
      </c>
      <c r="U140" s="4" t="s">
        <v>42</v>
      </c>
      <c r="V140" s="4">
        <f>0</f>
        <v>0</v>
      </c>
      <c r="W140" s="4" t="s">
        <v>323</v>
      </c>
      <c r="X140" s="4" t="s">
        <v>44</v>
      </c>
      <c r="Y140" s="4" t="s">
        <v>112</v>
      </c>
      <c r="AC140" s="5">
        <v>43321</v>
      </c>
    </row>
    <row r="141" spans="1:30" x14ac:dyDescent="0.25">
      <c r="B141" t="s">
        <v>781</v>
      </c>
      <c r="C141" t="s">
        <v>782</v>
      </c>
      <c r="D141" t="s">
        <v>783</v>
      </c>
      <c r="E141" t="s">
        <v>779</v>
      </c>
      <c r="F141" t="s">
        <v>784</v>
      </c>
      <c r="G141" t="s">
        <v>778</v>
      </c>
      <c r="H141" t="s">
        <v>60</v>
      </c>
      <c r="J141" t="s">
        <v>320</v>
      </c>
      <c r="K141" t="s">
        <v>321</v>
      </c>
      <c r="L141" s="3">
        <v>39520</v>
      </c>
      <c r="M141" s="3">
        <v>39520</v>
      </c>
      <c r="S141" t="s">
        <v>109</v>
      </c>
      <c r="T141" t="s">
        <v>780</v>
      </c>
      <c r="U141" t="s">
        <v>42</v>
      </c>
      <c r="V141">
        <f>0</f>
        <v>0</v>
      </c>
      <c r="W141" t="s">
        <v>323</v>
      </c>
      <c r="X141" t="s">
        <v>44</v>
      </c>
      <c r="AC141" s="3">
        <v>40436</v>
      </c>
    </row>
    <row r="142" spans="1:30" s="8" customFormat="1" x14ac:dyDescent="0.25">
      <c r="A142" s="8" t="s">
        <v>3949</v>
      </c>
      <c r="B142" s="8" t="s">
        <v>785</v>
      </c>
      <c r="C142" s="8" t="s">
        <v>786</v>
      </c>
      <c r="D142" s="8" t="s">
        <v>787</v>
      </c>
      <c r="E142" s="8" t="s">
        <v>381</v>
      </c>
      <c r="F142" s="8" t="s">
        <v>382</v>
      </c>
      <c r="G142" s="8" t="s">
        <v>788</v>
      </c>
      <c r="H142" s="8" t="s">
        <v>60</v>
      </c>
      <c r="J142" s="8" t="s">
        <v>384</v>
      </c>
      <c r="K142" s="8" t="s">
        <v>385</v>
      </c>
      <c r="L142" s="9">
        <v>40235</v>
      </c>
      <c r="M142" s="9">
        <v>40235</v>
      </c>
      <c r="S142" s="8" t="s">
        <v>356</v>
      </c>
      <c r="U142" s="8" t="s">
        <v>42</v>
      </c>
      <c r="V142" s="8">
        <f>0</f>
        <v>0</v>
      </c>
      <c r="W142" s="8" t="s">
        <v>394</v>
      </c>
      <c r="X142" s="8" t="s">
        <v>44</v>
      </c>
    </row>
    <row r="143" spans="1:30" s="8" customFormat="1" x14ac:dyDescent="0.25">
      <c r="A143" s="8" t="s">
        <v>3949</v>
      </c>
      <c r="B143" s="8" t="s">
        <v>789</v>
      </c>
      <c r="C143" s="8" t="s">
        <v>790</v>
      </c>
      <c r="D143" s="8" t="s">
        <v>791</v>
      </c>
      <c r="E143" s="8" t="s">
        <v>792</v>
      </c>
      <c r="F143" s="8" t="s">
        <v>518</v>
      </c>
      <c r="G143" s="8" t="s">
        <v>793</v>
      </c>
      <c r="H143" s="8" t="s">
        <v>60</v>
      </c>
      <c r="J143" s="8" t="s">
        <v>794</v>
      </c>
      <c r="K143" s="8" t="s">
        <v>126</v>
      </c>
      <c r="L143" s="9">
        <v>40295</v>
      </c>
      <c r="M143" s="9">
        <v>40295</v>
      </c>
      <c r="S143" s="8" t="s">
        <v>520</v>
      </c>
      <c r="U143" s="8" t="s">
        <v>42</v>
      </c>
      <c r="V143" s="8">
        <f>0</f>
        <v>0</v>
      </c>
      <c r="W143" s="8" t="s">
        <v>211</v>
      </c>
      <c r="X143" s="8" t="s">
        <v>44</v>
      </c>
    </row>
    <row r="144" spans="1:30" x14ac:dyDescent="0.25">
      <c r="B144" t="s">
        <v>795</v>
      </c>
      <c r="C144" t="s">
        <v>796</v>
      </c>
      <c r="D144" t="s">
        <v>797</v>
      </c>
      <c r="E144" t="s">
        <v>798</v>
      </c>
      <c r="F144" t="s">
        <v>799</v>
      </c>
      <c r="G144" t="s">
        <v>800</v>
      </c>
      <c r="H144" t="s">
        <v>60</v>
      </c>
      <c r="J144" t="s">
        <v>801</v>
      </c>
      <c r="K144" t="s">
        <v>321</v>
      </c>
      <c r="L144" s="3">
        <v>40624</v>
      </c>
      <c r="M144" s="3">
        <v>40624</v>
      </c>
      <c r="S144" t="s">
        <v>802</v>
      </c>
      <c r="U144" t="s">
        <v>42</v>
      </c>
      <c r="V144">
        <f>0</f>
        <v>0</v>
      </c>
      <c r="X144" t="s">
        <v>71</v>
      </c>
    </row>
    <row r="145" spans="1:30" x14ac:dyDescent="0.25">
      <c r="B145" t="s">
        <v>803</v>
      </c>
      <c r="C145" t="s">
        <v>804</v>
      </c>
      <c r="D145" t="s">
        <v>804</v>
      </c>
      <c r="K145" t="s">
        <v>311</v>
      </c>
      <c r="L145" s="3">
        <v>41242</v>
      </c>
      <c r="M145" s="3">
        <v>41242</v>
      </c>
      <c r="S145" t="s">
        <v>365</v>
      </c>
      <c r="U145" t="s">
        <v>42</v>
      </c>
      <c r="V145">
        <f>0</f>
        <v>0</v>
      </c>
      <c r="X145" t="s">
        <v>44</v>
      </c>
    </row>
    <row r="146" spans="1:30" x14ac:dyDescent="0.25">
      <c r="B146" t="s">
        <v>805</v>
      </c>
      <c r="C146" t="s">
        <v>806</v>
      </c>
      <c r="D146" t="s">
        <v>807</v>
      </c>
      <c r="E146" t="s">
        <v>808</v>
      </c>
      <c r="F146" t="s">
        <v>81</v>
      </c>
      <c r="G146" t="s">
        <v>809</v>
      </c>
      <c r="H146" t="s">
        <v>38</v>
      </c>
      <c r="K146" t="s">
        <v>76</v>
      </c>
      <c r="L146" s="3">
        <v>41795</v>
      </c>
      <c r="M146" s="3">
        <v>41821</v>
      </c>
      <c r="N146">
        <f>60</f>
        <v>60</v>
      </c>
      <c r="O146" s="3">
        <v>46489</v>
      </c>
      <c r="R146" s="3">
        <v>46489</v>
      </c>
      <c r="S146" t="s">
        <v>77</v>
      </c>
      <c r="U146" t="s">
        <v>42</v>
      </c>
      <c r="V146">
        <f>0</f>
        <v>0</v>
      </c>
      <c r="W146" t="s">
        <v>810</v>
      </c>
      <c r="X146" t="s">
        <v>44</v>
      </c>
      <c r="Y146" t="s">
        <v>112</v>
      </c>
      <c r="AC146" s="3">
        <v>44663</v>
      </c>
    </row>
    <row r="147" spans="1:30" s="8" customFormat="1" x14ac:dyDescent="0.25">
      <c r="A147" s="8" t="s">
        <v>3949</v>
      </c>
      <c r="B147" s="8" t="s">
        <v>811</v>
      </c>
      <c r="C147" s="8" t="s">
        <v>812</v>
      </c>
      <c r="D147" s="8" t="s">
        <v>813</v>
      </c>
      <c r="E147" s="8" t="s">
        <v>814</v>
      </c>
      <c r="F147" s="8" t="s">
        <v>815</v>
      </c>
      <c r="G147" s="8" t="s">
        <v>816</v>
      </c>
      <c r="H147" s="8" t="s">
        <v>60</v>
      </c>
      <c r="K147" s="8" t="s">
        <v>76</v>
      </c>
      <c r="L147" s="9">
        <v>41821</v>
      </c>
      <c r="M147" s="9">
        <v>41822</v>
      </c>
      <c r="S147" s="8" t="s">
        <v>817</v>
      </c>
      <c r="U147" s="8" t="s">
        <v>42</v>
      </c>
      <c r="V147" s="8">
        <f>0</f>
        <v>0</v>
      </c>
      <c r="W147" s="8" t="s">
        <v>818</v>
      </c>
      <c r="X147" s="8" t="s">
        <v>44</v>
      </c>
    </row>
    <row r="148" spans="1:30" s="8" customFormat="1" x14ac:dyDescent="0.25">
      <c r="A148" s="8" t="s">
        <v>3949</v>
      </c>
      <c r="B148" s="8" t="s">
        <v>819</v>
      </c>
      <c r="C148" s="8" t="s">
        <v>820</v>
      </c>
      <c r="D148" s="8" t="s">
        <v>821</v>
      </c>
      <c r="E148" s="8" t="s">
        <v>822</v>
      </c>
      <c r="F148" s="8" t="s">
        <v>490</v>
      </c>
      <c r="G148" s="8" t="s">
        <v>823</v>
      </c>
      <c r="H148" s="8" t="s">
        <v>60</v>
      </c>
      <c r="K148" s="8" t="s">
        <v>76</v>
      </c>
      <c r="L148" s="9">
        <v>41850</v>
      </c>
      <c r="M148" s="9">
        <v>41855</v>
      </c>
      <c r="S148" s="8" t="s">
        <v>492</v>
      </c>
      <c r="T148" s="8" t="s">
        <v>824</v>
      </c>
      <c r="U148" s="8" t="s">
        <v>42</v>
      </c>
      <c r="V148" s="8">
        <f>0</f>
        <v>0</v>
      </c>
      <c r="W148" s="8" t="s">
        <v>818</v>
      </c>
      <c r="X148" s="8" t="s">
        <v>44</v>
      </c>
      <c r="AD148" s="9">
        <v>45180</v>
      </c>
    </row>
    <row r="149" spans="1:30" x14ac:dyDescent="0.25">
      <c r="B149" t="s">
        <v>825</v>
      </c>
      <c r="C149" t="s">
        <v>826</v>
      </c>
      <c r="D149" t="s">
        <v>827</v>
      </c>
      <c r="E149" t="s">
        <v>828</v>
      </c>
      <c r="F149" t="s">
        <v>81</v>
      </c>
      <c r="G149" t="s">
        <v>829</v>
      </c>
      <c r="K149" t="s">
        <v>76</v>
      </c>
      <c r="L149" s="3">
        <v>41983</v>
      </c>
      <c r="M149" s="3">
        <v>41988</v>
      </c>
      <c r="S149" t="s">
        <v>77</v>
      </c>
      <c r="U149" t="s">
        <v>42</v>
      </c>
      <c r="V149">
        <f>0</f>
        <v>0</v>
      </c>
      <c r="X149" t="s">
        <v>44</v>
      </c>
    </row>
    <row r="150" spans="1:30" s="12" customFormat="1" x14ac:dyDescent="0.25">
      <c r="A150" s="12" t="s">
        <v>3950</v>
      </c>
      <c r="B150" s="12" t="s">
        <v>830</v>
      </c>
      <c r="C150" s="12" t="s">
        <v>831</v>
      </c>
      <c r="D150" s="12" t="s">
        <v>831</v>
      </c>
      <c r="E150" s="8"/>
      <c r="K150" s="12" t="s">
        <v>83</v>
      </c>
      <c r="L150" s="13">
        <v>41983</v>
      </c>
      <c r="M150" s="13">
        <v>41988</v>
      </c>
      <c r="S150" s="12" t="s">
        <v>832</v>
      </c>
      <c r="U150" s="12" t="s">
        <v>42</v>
      </c>
      <c r="V150" s="12">
        <f>0</f>
        <v>0</v>
      </c>
      <c r="X150" s="12" t="s">
        <v>44</v>
      </c>
    </row>
    <row r="151" spans="1:30" s="8" customFormat="1" x14ac:dyDescent="0.25">
      <c r="A151" s="8" t="s">
        <v>3949</v>
      </c>
      <c r="B151" s="8" t="s">
        <v>833</v>
      </c>
      <c r="C151" s="8" t="s">
        <v>834</v>
      </c>
      <c r="D151" s="8" t="s">
        <v>835</v>
      </c>
      <c r="E151" s="8" t="s">
        <v>836</v>
      </c>
      <c r="F151" s="8" t="s">
        <v>497</v>
      </c>
      <c r="G151" s="8" t="s">
        <v>837</v>
      </c>
      <c r="H151" s="8" t="s">
        <v>38</v>
      </c>
      <c r="K151" s="8" t="s">
        <v>76</v>
      </c>
      <c r="L151" s="9">
        <v>42180</v>
      </c>
      <c r="M151" s="9">
        <v>42180</v>
      </c>
      <c r="N151" s="8">
        <f>24</f>
        <v>24</v>
      </c>
      <c r="O151" s="9">
        <v>46411</v>
      </c>
      <c r="R151" s="9">
        <v>46411</v>
      </c>
      <c r="S151" s="8" t="s">
        <v>838</v>
      </c>
      <c r="U151" s="8" t="s">
        <v>42</v>
      </c>
      <c r="V151" s="8">
        <f>0</f>
        <v>0</v>
      </c>
      <c r="X151" s="8" t="s">
        <v>44</v>
      </c>
      <c r="Y151" s="8" t="s">
        <v>112</v>
      </c>
      <c r="AC151" s="9">
        <v>45681</v>
      </c>
    </row>
    <row r="152" spans="1:30" s="8" customFormat="1" x14ac:dyDescent="0.25">
      <c r="A152" s="8" t="s">
        <v>3949</v>
      </c>
      <c r="B152" s="8" t="s">
        <v>839</v>
      </c>
      <c r="C152" s="8" t="s">
        <v>840</v>
      </c>
      <c r="D152" s="8" t="s">
        <v>841</v>
      </c>
      <c r="F152" s="8" t="s">
        <v>842</v>
      </c>
      <c r="G152" s="8" t="s">
        <v>843</v>
      </c>
      <c r="K152" s="8" t="s">
        <v>612</v>
      </c>
      <c r="L152" s="9">
        <v>43556</v>
      </c>
      <c r="M152" s="9">
        <v>43556</v>
      </c>
      <c r="S152" s="8" t="s">
        <v>661</v>
      </c>
      <c r="U152" s="8" t="s">
        <v>42</v>
      </c>
      <c r="V152" s="8">
        <f>0</f>
        <v>0</v>
      </c>
      <c r="W152" s="8" t="s">
        <v>844</v>
      </c>
      <c r="X152" s="8" t="s">
        <v>44</v>
      </c>
    </row>
    <row r="153" spans="1:30" s="8" customFormat="1" x14ac:dyDescent="0.25">
      <c r="A153" s="8" t="s">
        <v>3949</v>
      </c>
      <c r="B153" s="8" t="s">
        <v>1974</v>
      </c>
      <c r="C153" s="8" t="s">
        <v>1975</v>
      </c>
      <c r="D153" s="8" t="s">
        <v>1975</v>
      </c>
      <c r="E153" s="8" t="s">
        <v>1976</v>
      </c>
      <c r="F153" s="8" t="s">
        <v>1977</v>
      </c>
      <c r="H153" s="8" t="s">
        <v>60</v>
      </c>
      <c r="J153" s="8" t="s">
        <v>261</v>
      </c>
      <c r="K153" s="8" t="s">
        <v>254</v>
      </c>
      <c r="L153" s="9">
        <v>38700</v>
      </c>
      <c r="M153" s="9">
        <v>38728</v>
      </c>
      <c r="N153" s="8">
        <f>24</f>
        <v>24</v>
      </c>
      <c r="O153" s="9">
        <v>45792</v>
      </c>
      <c r="R153" s="9">
        <v>45792</v>
      </c>
      <c r="S153" s="8" t="s">
        <v>41</v>
      </c>
      <c r="T153" s="8" t="s">
        <v>1978</v>
      </c>
      <c r="U153" s="8" t="s">
        <v>111</v>
      </c>
      <c r="V153" s="8">
        <f>6869.96</f>
        <v>6869.96</v>
      </c>
      <c r="W153" s="8" t="s">
        <v>270</v>
      </c>
      <c r="X153" s="8" t="s">
        <v>44</v>
      </c>
      <c r="Y153" s="8" t="s">
        <v>112</v>
      </c>
      <c r="AC153" s="9">
        <v>45054</v>
      </c>
    </row>
    <row r="154" spans="1:30" s="8" customFormat="1" x14ac:dyDescent="0.25">
      <c r="A154" s="8" t="s">
        <v>3949</v>
      </c>
      <c r="B154" s="8" t="s">
        <v>2119</v>
      </c>
      <c r="C154" s="8" t="s">
        <v>2120</v>
      </c>
      <c r="D154" s="8" t="s">
        <v>2121</v>
      </c>
      <c r="F154" s="8" t="s">
        <v>1899</v>
      </c>
      <c r="G154" s="8" t="s">
        <v>2122</v>
      </c>
      <c r="H154" s="8" t="s">
        <v>60</v>
      </c>
      <c r="K154" s="8" t="s">
        <v>254</v>
      </c>
      <c r="L154" s="9">
        <v>38779</v>
      </c>
      <c r="M154" s="9">
        <v>38852</v>
      </c>
      <c r="S154" s="8" t="s">
        <v>661</v>
      </c>
      <c r="T154" s="8" t="s">
        <v>2123</v>
      </c>
      <c r="U154" s="8" t="s">
        <v>42</v>
      </c>
      <c r="V154" s="8">
        <f>0</f>
        <v>0</v>
      </c>
      <c r="W154" s="8" t="s">
        <v>2124</v>
      </c>
      <c r="X154" s="8" t="s">
        <v>44</v>
      </c>
    </row>
    <row r="155" spans="1:30" s="8" customFormat="1" x14ac:dyDescent="0.25">
      <c r="A155" s="8" t="s">
        <v>3949</v>
      </c>
      <c r="B155" s="8" t="s">
        <v>3042</v>
      </c>
      <c r="C155" s="8" t="s">
        <v>3043</v>
      </c>
      <c r="D155" s="8" t="s">
        <v>3044</v>
      </c>
      <c r="E155" s="8" t="s">
        <v>3045</v>
      </c>
      <c r="F155" s="8" t="s">
        <v>3046</v>
      </c>
      <c r="G155" s="8" t="s">
        <v>3045</v>
      </c>
      <c r="H155" s="8" t="s">
        <v>38</v>
      </c>
      <c r="K155" s="8" t="s">
        <v>622</v>
      </c>
      <c r="L155" s="9">
        <v>39737</v>
      </c>
      <c r="M155" s="9">
        <v>39737</v>
      </c>
      <c r="N155" s="8">
        <f>12</f>
        <v>12</v>
      </c>
      <c r="O155" s="9">
        <v>46043</v>
      </c>
      <c r="R155" s="9">
        <v>46043</v>
      </c>
      <c r="S155" s="8" t="s">
        <v>2067</v>
      </c>
      <c r="U155" s="8" t="s">
        <v>42</v>
      </c>
      <c r="V155" s="8">
        <f>0</f>
        <v>0</v>
      </c>
      <c r="W155" s="8" t="s">
        <v>3047</v>
      </c>
      <c r="X155" s="8" t="s">
        <v>44</v>
      </c>
      <c r="Y155" s="8" t="s">
        <v>112</v>
      </c>
      <c r="AC155" s="9">
        <v>45678</v>
      </c>
    </row>
    <row r="156" spans="1:30" s="8" customFormat="1" x14ac:dyDescent="0.25">
      <c r="A156" s="8" t="s">
        <v>3949</v>
      </c>
      <c r="B156" s="8" t="s">
        <v>3387</v>
      </c>
      <c r="C156" s="8" t="s">
        <v>3043</v>
      </c>
      <c r="D156" s="8" t="s">
        <v>3388</v>
      </c>
      <c r="E156" s="8" t="s">
        <v>3389</v>
      </c>
      <c r="F156" s="8" t="s">
        <v>3390</v>
      </c>
      <c r="G156" s="8" t="s">
        <v>3391</v>
      </c>
      <c r="H156" s="8" t="s">
        <v>38</v>
      </c>
      <c r="K156" s="8" t="s">
        <v>622</v>
      </c>
      <c r="L156" s="9">
        <v>43696</v>
      </c>
      <c r="M156" s="9">
        <v>43696</v>
      </c>
      <c r="N156" s="8">
        <f>12</f>
        <v>12</v>
      </c>
      <c r="O156" s="9">
        <v>46045</v>
      </c>
      <c r="R156" s="9">
        <v>46045</v>
      </c>
      <c r="S156" s="8" t="s">
        <v>2067</v>
      </c>
      <c r="U156" s="8" t="s">
        <v>42</v>
      </c>
      <c r="V156" s="8">
        <f>0</f>
        <v>0</v>
      </c>
      <c r="W156" s="8" t="s">
        <v>3047</v>
      </c>
      <c r="X156" s="8" t="s">
        <v>44</v>
      </c>
      <c r="Y156" s="8" t="s">
        <v>112</v>
      </c>
      <c r="AC156" s="9">
        <v>45680</v>
      </c>
    </row>
    <row r="157" spans="1:30" s="8" customFormat="1" x14ac:dyDescent="0.25">
      <c r="A157" s="8" t="s">
        <v>3949</v>
      </c>
      <c r="B157" s="8" t="s">
        <v>3884</v>
      </c>
      <c r="C157" s="8" t="s">
        <v>3885</v>
      </c>
      <c r="D157" s="8" t="s">
        <v>3886</v>
      </c>
      <c r="E157" s="8" t="s">
        <v>3887</v>
      </c>
      <c r="H157" s="8" t="s">
        <v>60</v>
      </c>
      <c r="K157" s="8" t="s">
        <v>254</v>
      </c>
      <c r="L157" s="9">
        <v>39248</v>
      </c>
      <c r="M157" s="9">
        <v>39251</v>
      </c>
      <c r="S157" s="8" t="s">
        <v>41</v>
      </c>
      <c r="U157" s="8" t="s">
        <v>42</v>
      </c>
      <c r="V157" s="8">
        <f>0</f>
        <v>0</v>
      </c>
      <c r="W157" s="8" t="s">
        <v>3888</v>
      </c>
      <c r="X157" s="8" t="s">
        <v>44</v>
      </c>
    </row>
    <row r="158" spans="1:30" s="8" customFormat="1" x14ac:dyDescent="0.25">
      <c r="A158" s="8" t="s">
        <v>3949</v>
      </c>
      <c r="B158" s="8" t="s">
        <v>3452</v>
      </c>
      <c r="C158" s="8" t="s">
        <v>2856</v>
      </c>
      <c r="D158" s="8" t="s">
        <v>3453</v>
      </c>
      <c r="E158" s="8" t="s">
        <v>3454</v>
      </c>
      <c r="F158" s="8" t="s">
        <v>636</v>
      </c>
      <c r="G158" s="8" t="s">
        <v>3455</v>
      </c>
      <c r="K158" s="8" t="s">
        <v>612</v>
      </c>
      <c r="L158" s="9">
        <v>43584</v>
      </c>
      <c r="M158" s="9">
        <v>43584</v>
      </c>
      <c r="S158" s="8" t="s">
        <v>661</v>
      </c>
      <c r="U158" s="8" t="s">
        <v>42</v>
      </c>
      <c r="V158" s="8">
        <f>0</f>
        <v>0</v>
      </c>
      <c r="W158" s="8" t="s">
        <v>3456</v>
      </c>
      <c r="X158" s="8" t="s">
        <v>44</v>
      </c>
    </row>
    <row r="159" spans="1:30" s="8" customFormat="1" x14ac:dyDescent="0.25">
      <c r="A159" s="8" t="s">
        <v>3949</v>
      </c>
      <c r="B159" s="8" t="s">
        <v>2855</v>
      </c>
      <c r="C159" s="8" t="s">
        <v>2856</v>
      </c>
      <c r="D159" s="8" t="s">
        <v>2857</v>
      </c>
      <c r="E159" s="8" t="s">
        <v>2858</v>
      </c>
      <c r="F159" s="8" t="s">
        <v>2859</v>
      </c>
      <c r="G159" s="8" t="s">
        <v>2860</v>
      </c>
      <c r="H159" s="8" t="s">
        <v>60</v>
      </c>
      <c r="J159" s="8" t="s">
        <v>290</v>
      </c>
      <c r="K159" s="8" t="s">
        <v>283</v>
      </c>
      <c r="L159" s="9">
        <v>39139</v>
      </c>
      <c r="M159" s="9">
        <v>39328</v>
      </c>
      <c r="S159" s="8" t="s">
        <v>109</v>
      </c>
      <c r="T159" s="8" t="s">
        <v>2861</v>
      </c>
      <c r="U159" s="8" t="s">
        <v>42</v>
      </c>
      <c r="V159" s="8">
        <f>0</f>
        <v>0</v>
      </c>
      <c r="W159" s="8" t="s">
        <v>49</v>
      </c>
      <c r="X159" s="8" t="s">
        <v>44</v>
      </c>
      <c r="AC159" s="9">
        <v>39139</v>
      </c>
    </row>
    <row r="160" spans="1:30" s="8" customFormat="1" x14ac:dyDescent="0.25">
      <c r="A160" s="8" t="s">
        <v>3949</v>
      </c>
      <c r="B160" s="8" t="s">
        <v>3219</v>
      </c>
      <c r="C160" s="8" t="s">
        <v>3220</v>
      </c>
      <c r="D160" s="8" t="s">
        <v>3221</v>
      </c>
      <c r="E160" s="8" t="s">
        <v>3222</v>
      </c>
      <c r="F160" s="8" t="s">
        <v>3223</v>
      </c>
      <c r="G160" s="8" t="s">
        <v>3224</v>
      </c>
      <c r="H160" s="8" t="s">
        <v>38</v>
      </c>
      <c r="K160" s="8" t="s">
        <v>612</v>
      </c>
      <c r="L160" s="9">
        <v>42663</v>
      </c>
      <c r="M160" s="9">
        <v>42667</v>
      </c>
      <c r="S160" s="8" t="s">
        <v>3225</v>
      </c>
      <c r="T160" s="8" t="s">
        <v>3226</v>
      </c>
      <c r="U160" s="8" t="s">
        <v>42</v>
      </c>
      <c r="V160" s="8">
        <f>0</f>
        <v>0</v>
      </c>
      <c r="X160" s="8" t="s">
        <v>44</v>
      </c>
    </row>
    <row r="161" spans="1:30" s="8" customFormat="1" x14ac:dyDescent="0.25">
      <c r="A161" s="8" t="s">
        <v>3949</v>
      </c>
      <c r="B161" s="8" t="s">
        <v>1417</v>
      </c>
      <c r="C161" s="8" t="s">
        <v>1418</v>
      </c>
      <c r="D161" s="8" t="s">
        <v>1419</v>
      </c>
      <c r="E161" s="8" t="s">
        <v>1420</v>
      </c>
      <c r="F161" s="8" t="s">
        <v>1421</v>
      </c>
      <c r="H161" s="8" t="s">
        <v>38</v>
      </c>
      <c r="J161" s="8" t="s">
        <v>107</v>
      </c>
      <c r="K161" s="8" t="s">
        <v>108</v>
      </c>
      <c r="L161" s="9">
        <v>38098</v>
      </c>
      <c r="M161" s="9">
        <v>38098</v>
      </c>
      <c r="P161" s="9">
        <v>45704</v>
      </c>
      <c r="R161" s="9">
        <v>45704</v>
      </c>
      <c r="S161" s="8" t="s">
        <v>41</v>
      </c>
      <c r="U161" s="8" t="s">
        <v>111</v>
      </c>
      <c r="V161" s="8">
        <f>0</f>
        <v>0</v>
      </c>
      <c r="W161" s="8" t="s">
        <v>108</v>
      </c>
      <c r="X161" s="8" t="s">
        <v>44</v>
      </c>
      <c r="Z161" s="8" t="s">
        <v>112</v>
      </c>
      <c r="AC161" s="9">
        <v>38750</v>
      </c>
      <c r="AD161" s="9">
        <v>44973</v>
      </c>
    </row>
    <row r="162" spans="1:30" s="8" customFormat="1" x14ac:dyDescent="0.25">
      <c r="A162" s="8" t="s">
        <v>3949</v>
      </c>
      <c r="B162" s="8" t="s">
        <v>3381</v>
      </c>
      <c r="C162" s="8" t="s">
        <v>3315</v>
      </c>
      <c r="D162" s="8" t="s">
        <v>3382</v>
      </c>
      <c r="E162" s="8" t="s">
        <v>3383</v>
      </c>
      <c r="F162" s="8" t="s">
        <v>3384</v>
      </c>
      <c r="G162" s="8" t="s">
        <v>3385</v>
      </c>
      <c r="H162" s="8" t="s">
        <v>38</v>
      </c>
      <c r="K162" s="8" t="s">
        <v>108</v>
      </c>
      <c r="L162" s="9">
        <v>43979</v>
      </c>
      <c r="M162" s="9">
        <v>44210</v>
      </c>
      <c r="N162" s="8">
        <f>12</f>
        <v>12</v>
      </c>
      <c r="O162" s="9">
        <v>46030</v>
      </c>
      <c r="R162" s="9">
        <v>46030</v>
      </c>
      <c r="S162" s="8" t="s">
        <v>661</v>
      </c>
      <c r="T162" s="8" t="s">
        <v>3386</v>
      </c>
      <c r="U162" s="8" t="s">
        <v>42</v>
      </c>
      <c r="V162" s="8">
        <f>0</f>
        <v>0</v>
      </c>
      <c r="W162" s="8" t="s">
        <v>1997</v>
      </c>
      <c r="X162" s="8" t="s">
        <v>44</v>
      </c>
      <c r="Y162" s="8" t="s">
        <v>112</v>
      </c>
      <c r="AC162" s="9">
        <v>45665</v>
      </c>
    </row>
    <row r="163" spans="1:30" s="8" customFormat="1" x14ac:dyDescent="0.25">
      <c r="A163" s="8" t="s">
        <v>3949</v>
      </c>
      <c r="B163" s="8" t="s">
        <v>3325</v>
      </c>
      <c r="C163" s="8" t="s">
        <v>3315</v>
      </c>
      <c r="D163" s="8" t="s">
        <v>3326</v>
      </c>
      <c r="E163" s="8" t="s">
        <v>3327</v>
      </c>
      <c r="F163" s="8" t="s">
        <v>1424</v>
      </c>
      <c r="G163" s="8" t="s">
        <v>3328</v>
      </c>
      <c r="H163" s="8" t="s">
        <v>38</v>
      </c>
      <c r="K163" s="8" t="s">
        <v>512</v>
      </c>
      <c r="L163" s="9">
        <v>45260</v>
      </c>
      <c r="M163" s="9">
        <v>45260</v>
      </c>
      <c r="N163" s="8">
        <f>12</f>
        <v>12</v>
      </c>
      <c r="O163" s="9">
        <v>46025</v>
      </c>
      <c r="R163" s="9">
        <v>46025</v>
      </c>
      <c r="T163" s="8" t="s">
        <v>3329</v>
      </c>
      <c r="U163" s="8" t="s">
        <v>42</v>
      </c>
      <c r="V163" s="8">
        <f>0</f>
        <v>0</v>
      </c>
      <c r="W163" s="8" t="s">
        <v>1997</v>
      </c>
      <c r="X163" s="8" t="s">
        <v>44</v>
      </c>
      <c r="Y163" s="8" t="s">
        <v>112</v>
      </c>
      <c r="AC163" s="9">
        <v>45660</v>
      </c>
    </row>
    <row r="164" spans="1:30" s="8" customFormat="1" x14ac:dyDescent="0.25">
      <c r="A164" s="8" t="s">
        <v>3949</v>
      </c>
      <c r="B164" s="8" t="s">
        <v>3314</v>
      </c>
      <c r="C164" s="8" t="s">
        <v>3315</v>
      </c>
      <c r="D164" s="8" t="s">
        <v>3316</v>
      </c>
      <c r="E164" s="8" t="s">
        <v>3317</v>
      </c>
      <c r="F164" s="8" t="s">
        <v>1424</v>
      </c>
      <c r="G164" s="8" t="s">
        <v>3318</v>
      </c>
      <c r="H164" s="8" t="s">
        <v>38</v>
      </c>
      <c r="K164" s="8" t="s">
        <v>108</v>
      </c>
      <c r="L164" s="9">
        <v>45317</v>
      </c>
      <c r="M164" s="9">
        <v>45317</v>
      </c>
      <c r="N164" s="8">
        <f>12</f>
        <v>12</v>
      </c>
      <c r="O164" s="9">
        <v>46024</v>
      </c>
      <c r="R164" s="9">
        <v>46024</v>
      </c>
      <c r="S164" s="8" t="s">
        <v>2067</v>
      </c>
      <c r="T164" s="8" t="s">
        <v>3319</v>
      </c>
      <c r="U164" s="8" t="s">
        <v>42</v>
      </c>
      <c r="V164" s="8">
        <f>0</f>
        <v>0</v>
      </c>
      <c r="W164" s="8" t="s">
        <v>1997</v>
      </c>
      <c r="X164" s="8" t="s">
        <v>44</v>
      </c>
      <c r="Y164" s="8" t="s">
        <v>112</v>
      </c>
      <c r="AC164" s="9">
        <v>45659</v>
      </c>
    </row>
    <row r="165" spans="1:30" s="8" customFormat="1" x14ac:dyDescent="0.25">
      <c r="A165" s="8" t="s">
        <v>3949</v>
      </c>
      <c r="C165" s="8" t="s">
        <v>3939</v>
      </c>
      <c r="D165" s="8" t="s">
        <v>3940</v>
      </c>
      <c r="F165" s="8" t="s">
        <v>3937</v>
      </c>
      <c r="H165" s="8" t="s">
        <v>3938</v>
      </c>
      <c r="K165" s="8" t="s">
        <v>622</v>
      </c>
      <c r="L165" s="9"/>
      <c r="M165" s="9"/>
      <c r="O165" s="9"/>
      <c r="R165" s="9"/>
      <c r="AC165" s="9"/>
    </row>
    <row r="166" spans="1:30" s="8" customFormat="1" x14ac:dyDescent="0.25">
      <c r="A166" s="8" t="s">
        <v>3949</v>
      </c>
      <c r="B166" s="8" t="s">
        <v>2142</v>
      </c>
      <c r="C166" s="8" t="s">
        <v>2143</v>
      </c>
      <c r="D166" s="8" t="s">
        <v>2144</v>
      </c>
      <c r="E166" s="8" t="s">
        <v>2145</v>
      </c>
      <c r="F166" s="8" t="s">
        <v>2146</v>
      </c>
      <c r="G166" s="8" t="s">
        <v>2147</v>
      </c>
      <c r="H166" s="8" t="s">
        <v>60</v>
      </c>
      <c r="K166" s="8" t="s">
        <v>108</v>
      </c>
      <c r="L166" s="9">
        <v>38811</v>
      </c>
      <c r="M166" s="9">
        <v>38824</v>
      </c>
      <c r="P166" s="9">
        <v>46104</v>
      </c>
      <c r="R166" s="9">
        <v>46104</v>
      </c>
      <c r="S166" s="8" t="s">
        <v>303</v>
      </c>
      <c r="T166" s="8" t="s">
        <v>2148</v>
      </c>
      <c r="U166" s="8" t="s">
        <v>42</v>
      </c>
      <c r="V166" s="8">
        <f>0</f>
        <v>0</v>
      </c>
      <c r="W166" s="8" t="s">
        <v>2149</v>
      </c>
      <c r="X166" s="8" t="s">
        <v>44</v>
      </c>
      <c r="Z166" s="8" t="s">
        <v>113</v>
      </c>
      <c r="AD166" s="9">
        <v>44278</v>
      </c>
    </row>
    <row r="167" spans="1:30" s="8" customFormat="1" x14ac:dyDescent="0.25">
      <c r="A167" s="8" t="s">
        <v>3949</v>
      </c>
      <c r="B167" s="8" t="s">
        <v>3101</v>
      </c>
      <c r="C167" s="8" t="s">
        <v>3102</v>
      </c>
      <c r="D167" s="8" t="s">
        <v>3103</v>
      </c>
      <c r="F167" s="8" t="s">
        <v>3104</v>
      </c>
      <c r="G167" s="8" t="s">
        <v>3105</v>
      </c>
      <c r="H167" s="8" t="s">
        <v>60</v>
      </c>
      <c r="J167" s="8" t="s">
        <v>107</v>
      </c>
      <c r="K167" s="8" t="s">
        <v>108</v>
      </c>
      <c r="L167" s="9">
        <v>40868</v>
      </c>
      <c r="M167" s="9">
        <v>40869</v>
      </c>
      <c r="S167" s="8" t="s">
        <v>3106</v>
      </c>
      <c r="U167" s="8" t="s">
        <v>111</v>
      </c>
      <c r="V167" s="8">
        <f>0</f>
        <v>0</v>
      </c>
      <c r="W167" s="8" t="s">
        <v>270</v>
      </c>
      <c r="X167" s="8" t="s">
        <v>44</v>
      </c>
    </row>
    <row r="168" spans="1:30" s="8" customFormat="1" x14ac:dyDescent="0.25">
      <c r="A168" s="8" t="s">
        <v>3949</v>
      </c>
      <c r="B168" s="8" t="s">
        <v>2703</v>
      </c>
      <c r="C168" s="8" t="s">
        <v>2704</v>
      </c>
      <c r="D168" s="8" t="s">
        <v>2705</v>
      </c>
      <c r="H168" s="8" t="s">
        <v>60</v>
      </c>
      <c r="K168" s="8" t="s">
        <v>108</v>
      </c>
      <c r="L168" s="9">
        <v>39227</v>
      </c>
      <c r="M168" s="9">
        <v>39227</v>
      </c>
      <c r="S168" s="8" t="s">
        <v>2706</v>
      </c>
      <c r="U168" s="8" t="s">
        <v>42</v>
      </c>
      <c r="V168" s="8">
        <f>11.75</f>
        <v>11.75</v>
      </c>
      <c r="W168" s="8" t="s">
        <v>108</v>
      </c>
      <c r="X168" s="8" t="s">
        <v>44</v>
      </c>
    </row>
    <row r="169" spans="1:30" s="8" customFormat="1" ht="30" x14ac:dyDescent="0.25">
      <c r="A169" s="8" t="s">
        <v>3949</v>
      </c>
      <c r="B169" s="8" t="s">
        <v>2150</v>
      </c>
      <c r="C169" s="8" t="s">
        <v>2151</v>
      </c>
      <c r="D169" s="8" t="s">
        <v>2152</v>
      </c>
      <c r="E169" s="8" t="s">
        <v>2153</v>
      </c>
      <c r="F169" s="8" t="s">
        <v>2154</v>
      </c>
      <c r="G169" s="8" t="s">
        <v>2155</v>
      </c>
      <c r="H169" s="8" t="s">
        <v>60</v>
      </c>
      <c r="K169" s="8" t="s">
        <v>108</v>
      </c>
      <c r="L169" s="9">
        <v>38902</v>
      </c>
      <c r="M169" s="9">
        <v>38902</v>
      </c>
      <c r="N169" s="8">
        <f>12</f>
        <v>12</v>
      </c>
      <c r="O169" s="9">
        <v>46031</v>
      </c>
      <c r="R169" s="9">
        <v>46031</v>
      </c>
      <c r="S169" s="8" t="s">
        <v>303</v>
      </c>
      <c r="T169" s="10" t="s">
        <v>2156</v>
      </c>
      <c r="U169" s="8" t="s">
        <v>42</v>
      </c>
      <c r="V169" s="8">
        <f>0</f>
        <v>0</v>
      </c>
      <c r="W169" s="8" t="s">
        <v>108</v>
      </c>
      <c r="X169" s="8" t="s">
        <v>71</v>
      </c>
      <c r="Y169" s="8" t="s">
        <v>112</v>
      </c>
      <c r="AC169" s="9">
        <v>45666</v>
      </c>
    </row>
    <row r="170" spans="1:30" s="8" customFormat="1" x14ac:dyDescent="0.25">
      <c r="A170" s="8" t="s">
        <v>3949</v>
      </c>
      <c r="B170" s="8" t="s">
        <v>2918</v>
      </c>
      <c r="C170" s="8" t="s">
        <v>213</v>
      </c>
      <c r="D170" s="8" t="s">
        <v>214</v>
      </c>
      <c r="E170" s="8" t="s">
        <v>2919</v>
      </c>
      <c r="F170" s="8" t="s">
        <v>216</v>
      </c>
      <c r="G170" s="8" t="s">
        <v>2920</v>
      </c>
      <c r="H170" s="8" t="s">
        <v>60</v>
      </c>
      <c r="J170" s="8" t="s">
        <v>125</v>
      </c>
      <c r="K170" s="8" t="s">
        <v>126</v>
      </c>
      <c r="L170" s="9">
        <v>39507</v>
      </c>
      <c r="M170" s="9">
        <v>39510</v>
      </c>
      <c r="S170" s="8" t="s">
        <v>661</v>
      </c>
      <c r="U170" s="8" t="s">
        <v>42</v>
      </c>
      <c r="V170" s="8">
        <f>0</f>
        <v>0</v>
      </c>
      <c r="W170" s="8" t="s">
        <v>128</v>
      </c>
      <c r="X170" s="8" t="s">
        <v>44</v>
      </c>
    </row>
    <row r="171" spans="1:30" s="8" customFormat="1" x14ac:dyDescent="0.25">
      <c r="A171" s="8" t="s">
        <v>3949</v>
      </c>
      <c r="B171" s="8" t="s">
        <v>2441</v>
      </c>
      <c r="C171" s="8" t="s">
        <v>2442</v>
      </c>
      <c r="D171" s="8" t="s">
        <v>2443</v>
      </c>
      <c r="F171" s="8" t="s">
        <v>2346</v>
      </c>
      <c r="G171" s="8" t="s">
        <v>2444</v>
      </c>
      <c r="H171" s="8" t="s">
        <v>60</v>
      </c>
      <c r="J171" s="8" t="s">
        <v>310</v>
      </c>
      <c r="K171" s="8" t="s">
        <v>311</v>
      </c>
      <c r="L171" s="9">
        <v>39035</v>
      </c>
      <c r="M171" s="9">
        <v>39097</v>
      </c>
      <c r="S171" s="8" t="s">
        <v>365</v>
      </c>
      <c r="T171" s="8" t="s">
        <v>2445</v>
      </c>
      <c r="U171" s="8" t="s">
        <v>42</v>
      </c>
      <c r="V171" s="8">
        <f>54</f>
        <v>54</v>
      </c>
      <c r="W171" s="8" t="s">
        <v>762</v>
      </c>
      <c r="X171" s="8" t="s">
        <v>44</v>
      </c>
      <c r="AD171" s="9">
        <v>39097</v>
      </c>
    </row>
    <row r="172" spans="1:30" s="8" customFormat="1" x14ac:dyDescent="0.25">
      <c r="A172" s="8" t="s">
        <v>3949</v>
      </c>
      <c r="B172" s="8" t="s">
        <v>1960</v>
      </c>
      <c r="C172" s="8" t="s">
        <v>1961</v>
      </c>
      <c r="D172" s="8" t="s">
        <v>1962</v>
      </c>
      <c r="E172" s="8" t="s">
        <v>1963</v>
      </c>
      <c r="F172" s="8" t="s">
        <v>251</v>
      </c>
      <c r="G172" s="8" t="s">
        <v>1964</v>
      </c>
      <c r="H172" s="8" t="s">
        <v>38</v>
      </c>
      <c r="J172" s="8" t="s">
        <v>1965</v>
      </c>
      <c r="K172" s="8" t="s">
        <v>254</v>
      </c>
      <c r="L172" s="9">
        <v>38684</v>
      </c>
      <c r="M172" s="9">
        <v>38693</v>
      </c>
      <c r="S172" s="8" t="s">
        <v>41</v>
      </c>
      <c r="T172" s="8" t="s">
        <v>1966</v>
      </c>
      <c r="U172" s="8" t="s">
        <v>111</v>
      </c>
      <c r="V172" s="8">
        <f>6227.57</f>
        <v>6227.57</v>
      </c>
      <c r="W172" s="8" t="s">
        <v>256</v>
      </c>
      <c r="X172" s="8" t="s">
        <v>44</v>
      </c>
      <c r="AD172" s="9">
        <v>38728</v>
      </c>
    </row>
    <row r="173" spans="1:30" s="8" customFormat="1" x14ac:dyDescent="0.25">
      <c r="A173" s="8" t="s">
        <v>3949</v>
      </c>
      <c r="B173" s="8" t="s">
        <v>2163</v>
      </c>
      <c r="C173" s="8" t="s">
        <v>2158</v>
      </c>
      <c r="D173" s="8" t="s">
        <v>2159</v>
      </c>
      <c r="F173" s="8" t="s">
        <v>2164</v>
      </c>
      <c r="G173" s="8" t="s">
        <v>2165</v>
      </c>
      <c r="H173" s="8" t="s">
        <v>60</v>
      </c>
      <c r="K173" s="8" t="s">
        <v>108</v>
      </c>
      <c r="L173" s="9">
        <v>38902</v>
      </c>
      <c r="M173" s="9">
        <v>38902</v>
      </c>
      <c r="S173" s="8" t="s">
        <v>303</v>
      </c>
      <c r="U173" s="8" t="s">
        <v>42</v>
      </c>
      <c r="V173" s="8">
        <f>0</f>
        <v>0</v>
      </c>
      <c r="W173" s="8" t="s">
        <v>108</v>
      </c>
      <c r="X173" s="8" t="s">
        <v>71</v>
      </c>
    </row>
    <row r="174" spans="1:30" s="8" customFormat="1" x14ac:dyDescent="0.25">
      <c r="A174" s="8" t="s">
        <v>3949</v>
      </c>
      <c r="B174" s="8" t="s">
        <v>2166</v>
      </c>
      <c r="C174" s="8" t="s">
        <v>1415</v>
      </c>
      <c r="D174" s="8" t="s">
        <v>2167</v>
      </c>
      <c r="E174" s="8" t="s">
        <v>2168</v>
      </c>
      <c r="F174" s="8" t="s">
        <v>2169</v>
      </c>
      <c r="H174" s="8" t="s">
        <v>60</v>
      </c>
      <c r="K174" s="8" t="s">
        <v>108</v>
      </c>
      <c r="L174" s="9">
        <v>38902</v>
      </c>
      <c r="M174" s="9">
        <v>38902</v>
      </c>
      <c r="S174" s="8" t="s">
        <v>303</v>
      </c>
      <c r="T174" s="8" t="s">
        <v>2170</v>
      </c>
      <c r="U174" s="8" t="s">
        <v>42</v>
      </c>
      <c r="V174" s="8">
        <f>0</f>
        <v>0</v>
      </c>
      <c r="W174" s="8" t="s">
        <v>2171</v>
      </c>
      <c r="X174" s="8" t="s">
        <v>71</v>
      </c>
    </row>
    <row r="175" spans="1:30" ht="114" customHeight="1" x14ac:dyDescent="0.5">
      <c r="B175" s="48" t="s">
        <v>845</v>
      </c>
      <c r="C175" s="48"/>
      <c r="D175" s="48"/>
      <c r="E175" s="8"/>
      <c r="F175" s="12"/>
      <c r="L175" s="3"/>
      <c r="M175" s="3"/>
    </row>
    <row r="176" spans="1:30" s="12" customFormat="1" x14ac:dyDescent="0.25">
      <c r="A176" s="12" t="s">
        <v>3950</v>
      </c>
      <c r="B176" s="12" t="s">
        <v>846</v>
      </c>
      <c r="C176" s="12" t="s">
        <v>847</v>
      </c>
      <c r="D176" s="12" t="s">
        <v>848</v>
      </c>
      <c r="E176" s="8"/>
      <c r="F176" s="12" t="s">
        <v>105</v>
      </c>
      <c r="H176" s="12" t="s">
        <v>38</v>
      </c>
      <c r="J176" s="12" t="s">
        <v>107</v>
      </c>
      <c r="K176" s="12" t="s">
        <v>108</v>
      </c>
      <c r="L176" s="13">
        <v>38127</v>
      </c>
      <c r="M176" s="13">
        <v>38131</v>
      </c>
      <c r="S176" s="12" t="s">
        <v>41</v>
      </c>
      <c r="U176" s="12" t="s">
        <v>42</v>
      </c>
      <c r="V176" s="12">
        <f>0</f>
        <v>0</v>
      </c>
      <c r="W176" s="12" t="s">
        <v>108</v>
      </c>
      <c r="X176" s="12" t="s">
        <v>44</v>
      </c>
    </row>
    <row r="177" spans="1:24" s="12" customFormat="1" x14ac:dyDescent="0.25">
      <c r="A177" s="12" t="s">
        <v>3950</v>
      </c>
      <c r="B177" s="12" t="s">
        <v>849</v>
      </c>
      <c r="C177" s="12" t="s">
        <v>850</v>
      </c>
      <c r="D177" s="12" t="s">
        <v>851</v>
      </c>
      <c r="E177" s="8"/>
      <c r="F177" s="12" t="s">
        <v>105</v>
      </c>
      <c r="G177" s="12" t="s">
        <v>852</v>
      </c>
      <c r="H177" s="12" t="s">
        <v>38</v>
      </c>
      <c r="J177" s="12" t="s">
        <v>125</v>
      </c>
      <c r="K177" s="12" t="s">
        <v>126</v>
      </c>
      <c r="L177" s="13">
        <v>38012</v>
      </c>
      <c r="M177" s="13">
        <v>38013</v>
      </c>
      <c r="S177" s="12" t="s">
        <v>41</v>
      </c>
      <c r="U177" s="12" t="s">
        <v>42</v>
      </c>
      <c r="V177" s="12">
        <f>0</f>
        <v>0</v>
      </c>
      <c r="W177" s="12" t="s">
        <v>128</v>
      </c>
      <c r="X177" s="12" t="s">
        <v>44</v>
      </c>
    </row>
    <row r="178" spans="1:24" s="12" customFormat="1" x14ac:dyDescent="0.25">
      <c r="A178" s="12" t="s">
        <v>3950</v>
      </c>
      <c r="B178" s="12" t="s">
        <v>853</v>
      </c>
      <c r="C178" s="12" t="s">
        <v>854</v>
      </c>
      <c r="D178" s="12" t="s">
        <v>855</v>
      </c>
      <c r="E178" s="8"/>
      <c r="F178" s="12" t="s">
        <v>105</v>
      </c>
      <c r="G178" s="12" t="s">
        <v>856</v>
      </c>
      <c r="H178" s="12" t="s">
        <v>38</v>
      </c>
      <c r="J178" s="12" t="s">
        <v>125</v>
      </c>
      <c r="K178" s="12" t="s">
        <v>126</v>
      </c>
      <c r="L178" s="13">
        <v>38012</v>
      </c>
      <c r="M178" s="13">
        <v>38013</v>
      </c>
      <c r="S178" s="12" t="s">
        <v>41</v>
      </c>
      <c r="U178" s="12" t="s">
        <v>42</v>
      </c>
      <c r="V178" s="12">
        <f>0</f>
        <v>0</v>
      </c>
      <c r="W178" s="12" t="s">
        <v>128</v>
      </c>
      <c r="X178" s="12" t="s">
        <v>44</v>
      </c>
    </row>
    <row r="179" spans="1:24" s="8" customFormat="1" x14ac:dyDescent="0.25">
      <c r="A179" s="8" t="s">
        <v>3949</v>
      </c>
      <c r="B179" s="8" t="s">
        <v>857</v>
      </c>
      <c r="C179" s="8" t="s">
        <v>858</v>
      </c>
      <c r="F179" s="8" t="s">
        <v>105</v>
      </c>
      <c r="G179" s="8" t="s">
        <v>859</v>
      </c>
      <c r="H179" s="8" t="s">
        <v>38</v>
      </c>
      <c r="J179" s="8" t="s">
        <v>125</v>
      </c>
      <c r="K179" s="8" t="s">
        <v>126</v>
      </c>
      <c r="L179" s="9">
        <v>38012</v>
      </c>
      <c r="M179" s="9">
        <v>38013</v>
      </c>
      <c r="S179" s="8" t="s">
        <v>41</v>
      </c>
      <c r="U179" s="8" t="s">
        <v>42</v>
      </c>
      <c r="V179" s="8">
        <f>0</f>
        <v>0</v>
      </c>
      <c r="W179" s="8" t="s">
        <v>128</v>
      </c>
      <c r="X179" s="8" t="s">
        <v>44</v>
      </c>
    </row>
    <row r="180" spans="1:24" s="8" customFormat="1" x14ac:dyDescent="0.25">
      <c r="A180" s="8" t="s">
        <v>3949</v>
      </c>
      <c r="B180" s="8" t="s">
        <v>860</v>
      </c>
      <c r="C180" s="8" t="s">
        <v>858</v>
      </c>
      <c r="F180" s="8" t="s">
        <v>105</v>
      </c>
      <c r="G180" s="8" t="s">
        <v>859</v>
      </c>
      <c r="H180" s="8" t="s">
        <v>38</v>
      </c>
      <c r="J180" s="8" t="s">
        <v>125</v>
      </c>
      <c r="K180" s="8" t="s">
        <v>126</v>
      </c>
      <c r="L180" s="9">
        <v>38012</v>
      </c>
      <c r="M180" s="9">
        <v>38013</v>
      </c>
      <c r="S180" s="8" t="s">
        <v>41</v>
      </c>
      <c r="U180" s="8" t="s">
        <v>42</v>
      </c>
      <c r="V180" s="8">
        <f>0</f>
        <v>0</v>
      </c>
      <c r="W180" s="8" t="s">
        <v>128</v>
      </c>
      <c r="X180" s="8" t="s">
        <v>44</v>
      </c>
    </row>
    <row r="181" spans="1:24" s="8" customFormat="1" x14ac:dyDescent="0.25">
      <c r="A181" s="8" t="s">
        <v>3949</v>
      </c>
      <c r="B181" s="8" t="s">
        <v>861</v>
      </c>
      <c r="C181" s="8" t="s">
        <v>862</v>
      </c>
      <c r="D181" s="8" t="s">
        <v>863</v>
      </c>
      <c r="F181" s="8" t="s">
        <v>105</v>
      </c>
      <c r="G181" s="8" t="s">
        <v>864</v>
      </c>
      <c r="H181" s="8" t="s">
        <v>38</v>
      </c>
      <c r="J181" s="8" t="s">
        <v>125</v>
      </c>
      <c r="K181" s="8" t="s">
        <v>126</v>
      </c>
      <c r="L181" s="9">
        <v>38012</v>
      </c>
      <c r="M181" s="9">
        <v>38013</v>
      </c>
      <c r="S181" s="8" t="s">
        <v>41</v>
      </c>
      <c r="U181" s="8" t="s">
        <v>42</v>
      </c>
      <c r="V181" s="8">
        <f>0</f>
        <v>0</v>
      </c>
      <c r="W181" s="8" t="s">
        <v>865</v>
      </c>
      <c r="X181" s="8" t="s">
        <v>44</v>
      </c>
    </row>
    <row r="182" spans="1:24" s="8" customFormat="1" x14ac:dyDescent="0.25">
      <c r="A182" s="8" t="s">
        <v>3949</v>
      </c>
      <c r="B182" s="8" t="s">
        <v>866</v>
      </c>
      <c r="C182" s="8" t="s">
        <v>862</v>
      </c>
      <c r="D182" s="8" t="s">
        <v>867</v>
      </c>
      <c r="F182" s="8" t="s">
        <v>105</v>
      </c>
      <c r="G182" s="8" t="s">
        <v>864</v>
      </c>
      <c r="H182" s="8" t="s">
        <v>38</v>
      </c>
      <c r="J182" s="8" t="s">
        <v>125</v>
      </c>
      <c r="K182" s="8" t="s">
        <v>126</v>
      </c>
      <c r="L182" s="9">
        <v>38012</v>
      </c>
      <c r="M182" s="9">
        <v>38013</v>
      </c>
      <c r="S182" s="8" t="s">
        <v>41</v>
      </c>
      <c r="U182" s="8" t="s">
        <v>42</v>
      </c>
      <c r="V182" s="8">
        <f>0</f>
        <v>0</v>
      </c>
      <c r="W182" s="8" t="s">
        <v>865</v>
      </c>
      <c r="X182" s="8" t="s">
        <v>44</v>
      </c>
    </row>
    <row r="183" spans="1:24" s="8" customFormat="1" x14ac:dyDescent="0.25">
      <c r="A183" s="8" t="s">
        <v>3949</v>
      </c>
      <c r="B183" s="8" t="s">
        <v>868</v>
      </c>
      <c r="C183" s="8" t="s">
        <v>869</v>
      </c>
      <c r="D183" s="8" t="s">
        <v>867</v>
      </c>
      <c r="F183" s="8" t="s">
        <v>105</v>
      </c>
      <c r="G183" s="8" t="s">
        <v>864</v>
      </c>
      <c r="H183" s="8" t="s">
        <v>38</v>
      </c>
      <c r="J183" s="8" t="s">
        <v>125</v>
      </c>
      <c r="K183" s="8" t="s">
        <v>126</v>
      </c>
      <c r="L183" s="9">
        <v>38012</v>
      </c>
      <c r="M183" s="9">
        <v>38013</v>
      </c>
      <c r="S183" s="8" t="s">
        <v>41</v>
      </c>
      <c r="U183" s="8" t="s">
        <v>42</v>
      </c>
      <c r="V183" s="8">
        <f>0</f>
        <v>0</v>
      </c>
      <c r="W183" s="8" t="s">
        <v>865</v>
      </c>
      <c r="X183" s="8" t="s">
        <v>44</v>
      </c>
    </row>
    <row r="184" spans="1:24" s="8" customFormat="1" x14ac:dyDescent="0.25">
      <c r="A184" s="8" t="s">
        <v>3949</v>
      </c>
      <c r="B184" s="8" t="s">
        <v>870</v>
      </c>
      <c r="C184" s="8" t="s">
        <v>869</v>
      </c>
      <c r="D184" s="8" t="s">
        <v>867</v>
      </c>
      <c r="F184" s="8" t="s">
        <v>105</v>
      </c>
      <c r="G184" s="8" t="s">
        <v>864</v>
      </c>
      <c r="H184" s="8" t="s">
        <v>38</v>
      </c>
      <c r="J184" s="8" t="s">
        <v>125</v>
      </c>
      <c r="K184" s="8" t="s">
        <v>126</v>
      </c>
      <c r="L184" s="9">
        <v>38012</v>
      </c>
      <c r="M184" s="9">
        <v>38013</v>
      </c>
      <c r="S184" s="8" t="s">
        <v>41</v>
      </c>
      <c r="U184" s="8" t="s">
        <v>42</v>
      </c>
      <c r="V184" s="8">
        <f>0</f>
        <v>0</v>
      </c>
      <c r="W184" s="8" t="s">
        <v>865</v>
      </c>
      <c r="X184" s="8" t="s">
        <v>44</v>
      </c>
    </row>
    <row r="185" spans="1:24" s="8" customFormat="1" x14ac:dyDescent="0.25">
      <c r="A185" s="8" t="s">
        <v>3949</v>
      </c>
      <c r="B185" s="8" t="s">
        <v>871</v>
      </c>
      <c r="C185" s="8" t="s">
        <v>869</v>
      </c>
      <c r="D185" s="8" t="s">
        <v>867</v>
      </c>
      <c r="F185" s="8" t="s">
        <v>105</v>
      </c>
      <c r="G185" s="8" t="s">
        <v>864</v>
      </c>
      <c r="H185" s="8" t="s">
        <v>38</v>
      </c>
      <c r="J185" s="8" t="s">
        <v>125</v>
      </c>
      <c r="K185" s="8" t="s">
        <v>126</v>
      </c>
      <c r="L185" s="9">
        <v>38012</v>
      </c>
      <c r="M185" s="9">
        <v>38013</v>
      </c>
      <c r="S185" s="8" t="s">
        <v>41</v>
      </c>
      <c r="U185" s="8" t="s">
        <v>42</v>
      </c>
      <c r="V185" s="8">
        <f>0</f>
        <v>0</v>
      </c>
      <c r="W185" s="8" t="s">
        <v>865</v>
      </c>
      <c r="X185" s="8" t="s">
        <v>44</v>
      </c>
    </row>
    <row r="186" spans="1:24" s="4" customFormat="1" x14ac:dyDescent="0.25">
      <c r="A186" s="8" t="s">
        <v>3949</v>
      </c>
      <c r="B186" s="4" t="s">
        <v>872</v>
      </c>
      <c r="C186" s="4" t="s">
        <v>873</v>
      </c>
      <c r="D186" s="4" t="s">
        <v>874</v>
      </c>
      <c r="E186" s="8"/>
      <c r="F186" s="4" t="s">
        <v>105</v>
      </c>
      <c r="G186" s="4" t="s">
        <v>875</v>
      </c>
      <c r="H186" s="4" t="s">
        <v>38</v>
      </c>
      <c r="J186" s="4" t="s">
        <v>125</v>
      </c>
      <c r="K186" s="4" t="s">
        <v>126</v>
      </c>
      <c r="L186" s="5">
        <v>38012</v>
      </c>
      <c r="M186" s="5">
        <v>38013</v>
      </c>
      <c r="S186" s="4" t="s">
        <v>41</v>
      </c>
      <c r="U186" s="4" t="s">
        <v>42</v>
      </c>
      <c r="V186" s="4">
        <f>0</f>
        <v>0</v>
      </c>
      <c r="W186" s="4" t="s">
        <v>865</v>
      </c>
      <c r="X186" s="4" t="s">
        <v>44</v>
      </c>
    </row>
    <row r="187" spans="1:24" s="4" customFormat="1" x14ac:dyDescent="0.25">
      <c r="A187" s="8" t="s">
        <v>3949</v>
      </c>
      <c r="B187" s="4" t="s">
        <v>876</v>
      </c>
      <c r="C187" s="4" t="s">
        <v>873</v>
      </c>
      <c r="D187" s="4" t="s">
        <v>874</v>
      </c>
      <c r="E187" s="8"/>
      <c r="F187" s="4" t="s">
        <v>105</v>
      </c>
      <c r="G187" s="4" t="s">
        <v>875</v>
      </c>
      <c r="H187" s="4" t="s">
        <v>38</v>
      </c>
      <c r="J187" s="4" t="s">
        <v>125</v>
      </c>
      <c r="K187" s="4" t="s">
        <v>126</v>
      </c>
      <c r="L187" s="5">
        <v>38012</v>
      </c>
      <c r="M187" s="5">
        <v>38013</v>
      </c>
      <c r="S187" s="4" t="s">
        <v>41</v>
      </c>
      <c r="U187" s="4" t="s">
        <v>42</v>
      </c>
      <c r="V187" s="4">
        <f>0</f>
        <v>0</v>
      </c>
      <c r="W187" s="4" t="s">
        <v>865</v>
      </c>
      <c r="X187" s="4" t="s">
        <v>44</v>
      </c>
    </row>
    <row r="188" spans="1:24" s="4" customFormat="1" x14ac:dyDescent="0.25">
      <c r="A188" s="8" t="s">
        <v>3949</v>
      </c>
      <c r="B188" s="4" t="s">
        <v>877</v>
      </c>
      <c r="C188" s="4" t="s">
        <v>873</v>
      </c>
      <c r="D188" s="4" t="s">
        <v>874</v>
      </c>
      <c r="E188" s="8"/>
      <c r="F188" s="4" t="s">
        <v>105</v>
      </c>
      <c r="G188" s="4" t="s">
        <v>875</v>
      </c>
      <c r="H188" s="4" t="s">
        <v>38</v>
      </c>
      <c r="J188" s="4" t="s">
        <v>125</v>
      </c>
      <c r="K188" s="4" t="s">
        <v>126</v>
      </c>
      <c r="L188" s="5">
        <v>38012</v>
      </c>
      <c r="M188" s="5">
        <v>38013</v>
      </c>
      <c r="S188" s="4" t="s">
        <v>41</v>
      </c>
      <c r="U188" s="4" t="s">
        <v>42</v>
      </c>
      <c r="V188" s="4">
        <f>0</f>
        <v>0</v>
      </c>
      <c r="W188" s="4" t="s">
        <v>865</v>
      </c>
      <c r="X188" s="4" t="s">
        <v>44</v>
      </c>
    </row>
    <row r="189" spans="1:24" s="4" customFormat="1" x14ac:dyDescent="0.25">
      <c r="A189" s="8" t="s">
        <v>3949</v>
      </c>
      <c r="B189" s="4" t="s">
        <v>878</v>
      </c>
      <c r="C189" s="4" t="s">
        <v>873</v>
      </c>
      <c r="D189" s="4" t="s">
        <v>874</v>
      </c>
      <c r="E189" s="8"/>
      <c r="F189" s="4" t="s">
        <v>105</v>
      </c>
      <c r="G189" s="4" t="s">
        <v>875</v>
      </c>
      <c r="H189" s="4" t="s">
        <v>38</v>
      </c>
      <c r="J189" s="4" t="s">
        <v>125</v>
      </c>
      <c r="K189" s="4" t="s">
        <v>126</v>
      </c>
      <c r="L189" s="5">
        <v>38012</v>
      </c>
      <c r="M189" s="5">
        <v>38013</v>
      </c>
      <c r="S189" s="4" t="s">
        <v>41</v>
      </c>
      <c r="U189" s="4" t="s">
        <v>42</v>
      </c>
      <c r="V189" s="4">
        <f>0</f>
        <v>0</v>
      </c>
      <c r="W189" s="4" t="s">
        <v>865</v>
      </c>
      <c r="X189" s="4" t="s">
        <v>44</v>
      </c>
    </row>
    <row r="190" spans="1:24" s="4" customFormat="1" x14ac:dyDescent="0.25">
      <c r="A190" s="8" t="s">
        <v>3949</v>
      </c>
      <c r="B190" s="4" t="s">
        <v>879</v>
      </c>
      <c r="C190" s="4" t="s">
        <v>873</v>
      </c>
      <c r="D190" s="4" t="s">
        <v>874</v>
      </c>
      <c r="E190" s="8"/>
      <c r="F190" s="4" t="s">
        <v>105</v>
      </c>
      <c r="G190" s="4" t="s">
        <v>875</v>
      </c>
      <c r="H190" s="4" t="s">
        <v>38</v>
      </c>
      <c r="J190" s="4" t="s">
        <v>125</v>
      </c>
      <c r="K190" s="4" t="s">
        <v>126</v>
      </c>
      <c r="L190" s="5">
        <v>38012</v>
      </c>
      <c r="M190" s="5">
        <v>38013</v>
      </c>
      <c r="S190" s="4" t="s">
        <v>41</v>
      </c>
      <c r="U190" s="4" t="s">
        <v>42</v>
      </c>
      <c r="V190" s="4">
        <f>0</f>
        <v>0</v>
      </c>
      <c r="W190" s="4" t="s">
        <v>865</v>
      </c>
      <c r="X190" s="4" t="s">
        <v>44</v>
      </c>
    </row>
    <row r="191" spans="1:24" s="4" customFormat="1" x14ac:dyDescent="0.25">
      <c r="A191" s="8" t="s">
        <v>3949</v>
      </c>
      <c r="B191" s="4" t="s">
        <v>880</v>
      </c>
      <c r="C191" s="4" t="s">
        <v>873</v>
      </c>
      <c r="D191" s="4" t="s">
        <v>874</v>
      </c>
      <c r="E191" s="8"/>
      <c r="F191" s="4" t="s">
        <v>105</v>
      </c>
      <c r="G191" s="4" t="s">
        <v>875</v>
      </c>
      <c r="H191" s="4" t="s">
        <v>38</v>
      </c>
      <c r="J191" s="4" t="s">
        <v>125</v>
      </c>
      <c r="K191" s="4" t="s">
        <v>126</v>
      </c>
      <c r="L191" s="5">
        <v>38012</v>
      </c>
      <c r="M191" s="5">
        <v>38013</v>
      </c>
      <c r="S191" s="4" t="s">
        <v>41</v>
      </c>
      <c r="U191" s="4" t="s">
        <v>42</v>
      </c>
      <c r="V191" s="4">
        <f>0</f>
        <v>0</v>
      </c>
      <c r="W191" s="4" t="s">
        <v>865</v>
      </c>
      <c r="X191" s="4" t="s">
        <v>44</v>
      </c>
    </row>
    <row r="192" spans="1:24" s="4" customFormat="1" x14ac:dyDescent="0.25">
      <c r="A192" s="8" t="s">
        <v>3949</v>
      </c>
      <c r="B192" s="4" t="s">
        <v>881</v>
      </c>
      <c r="C192" s="4" t="s">
        <v>873</v>
      </c>
      <c r="D192" s="4" t="s">
        <v>874</v>
      </c>
      <c r="E192" s="8"/>
      <c r="F192" s="4" t="s">
        <v>105</v>
      </c>
      <c r="G192" s="4" t="s">
        <v>875</v>
      </c>
      <c r="H192" s="4" t="s">
        <v>38</v>
      </c>
      <c r="J192" s="4" t="s">
        <v>125</v>
      </c>
      <c r="K192" s="4" t="s">
        <v>126</v>
      </c>
      <c r="L192" s="5">
        <v>38012</v>
      </c>
      <c r="M192" s="5">
        <v>38013</v>
      </c>
      <c r="S192" s="4" t="s">
        <v>41</v>
      </c>
      <c r="U192" s="4" t="s">
        <v>42</v>
      </c>
      <c r="V192" s="4">
        <f>0</f>
        <v>0</v>
      </c>
      <c r="W192" s="4" t="s">
        <v>865</v>
      </c>
      <c r="X192" s="4" t="s">
        <v>44</v>
      </c>
    </row>
    <row r="193" spans="1:24" s="4" customFormat="1" x14ac:dyDescent="0.25">
      <c r="A193" s="8" t="s">
        <v>3949</v>
      </c>
      <c r="B193" s="4" t="s">
        <v>882</v>
      </c>
      <c r="C193" s="4" t="s">
        <v>873</v>
      </c>
      <c r="D193" s="4" t="s">
        <v>874</v>
      </c>
      <c r="E193" s="8"/>
      <c r="F193" s="4" t="s">
        <v>105</v>
      </c>
      <c r="G193" s="4" t="s">
        <v>875</v>
      </c>
      <c r="H193" s="4" t="s">
        <v>38</v>
      </c>
      <c r="J193" s="4" t="s">
        <v>125</v>
      </c>
      <c r="K193" s="4" t="s">
        <v>126</v>
      </c>
      <c r="L193" s="5">
        <v>38012</v>
      </c>
      <c r="M193" s="5">
        <v>38013</v>
      </c>
      <c r="S193" s="4" t="s">
        <v>41</v>
      </c>
      <c r="U193" s="4" t="s">
        <v>42</v>
      </c>
      <c r="V193" s="4">
        <f>0</f>
        <v>0</v>
      </c>
      <c r="W193" s="4" t="s">
        <v>865</v>
      </c>
      <c r="X193" s="4" t="s">
        <v>44</v>
      </c>
    </row>
    <row r="194" spans="1:24" s="4" customFormat="1" x14ac:dyDescent="0.25">
      <c r="A194" s="8" t="s">
        <v>3949</v>
      </c>
      <c r="B194" s="4" t="s">
        <v>883</v>
      </c>
      <c r="C194" s="4" t="s">
        <v>873</v>
      </c>
      <c r="D194" s="4" t="s">
        <v>874</v>
      </c>
      <c r="E194" s="8"/>
      <c r="F194" s="4" t="s">
        <v>105</v>
      </c>
      <c r="G194" s="4" t="s">
        <v>875</v>
      </c>
      <c r="H194" s="4" t="s">
        <v>38</v>
      </c>
      <c r="J194" s="4" t="s">
        <v>125</v>
      </c>
      <c r="K194" s="4" t="s">
        <v>126</v>
      </c>
      <c r="L194" s="5">
        <v>38012</v>
      </c>
      <c r="M194" s="5">
        <v>38013</v>
      </c>
      <c r="S194" s="4" t="s">
        <v>41</v>
      </c>
      <c r="U194" s="4" t="s">
        <v>42</v>
      </c>
      <c r="V194" s="4">
        <f>0</f>
        <v>0</v>
      </c>
      <c r="W194" s="4" t="s">
        <v>865</v>
      </c>
      <c r="X194" s="4" t="s">
        <v>44</v>
      </c>
    </row>
    <row r="195" spans="1:24" s="4" customFormat="1" x14ac:dyDescent="0.25">
      <c r="A195" s="8" t="s">
        <v>3949</v>
      </c>
      <c r="B195" s="4" t="s">
        <v>884</v>
      </c>
      <c r="C195" s="4" t="s">
        <v>873</v>
      </c>
      <c r="D195" s="4" t="s">
        <v>874</v>
      </c>
      <c r="E195" s="8"/>
      <c r="F195" s="4" t="s">
        <v>105</v>
      </c>
      <c r="G195" s="4" t="s">
        <v>875</v>
      </c>
      <c r="H195" s="4" t="s">
        <v>38</v>
      </c>
      <c r="J195" s="4" t="s">
        <v>125</v>
      </c>
      <c r="K195" s="4" t="s">
        <v>126</v>
      </c>
      <c r="L195" s="5">
        <v>38012</v>
      </c>
      <c r="M195" s="5">
        <v>38013</v>
      </c>
      <c r="S195" s="4" t="s">
        <v>41</v>
      </c>
      <c r="U195" s="4" t="s">
        <v>42</v>
      </c>
      <c r="V195" s="4">
        <f>0</f>
        <v>0</v>
      </c>
      <c r="W195" s="4" t="s">
        <v>865</v>
      </c>
      <c r="X195" s="4" t="s">
        <v>44</v>
      </c>
    </row>
    <row r="196" spans="1:24" s="4" customFormat="1" x14ac:dyDescent="0.25">
      <c r="A196" s="8" t="s">
        <v>3949</v>
      </c>
      <c r="B196" s="4" t="s">
        <v>885</v>
      </c>
      <c r="C196" s="4" t="s">
        <v>873</v>
      </c>
      <c r="D196" s="4" t="s">
        <v>874</v>
      </c>
      <c r="E196" s="8"/>
      <c r="F196" s="4" t="s">
        <v>105</v>
      </c>
      <c r="G196" s="4" t="s">
        <v>875</v>
      </c>
      <c r="H196" s="4" t="s">
        <v>38</v>
      </c>
      <c r="J196" s="4" t="s">
        <v>125</v>
      </c>
      <c r="K196" s="4" t="s">
        <v>126</v>
      </c>
      <c r="L196" s="5">
        <v>38012</v>
      </c>
      <c r="M196" s="5">
        <v>38013</v>
      </c>
      <c r="S196" s="4" t="s">
        <v>41</v>
      </c>
      <c r="U196" s="4" t="s">
        <v>42</v>
      </c>
      <c r="V196" s="4">
        <f>0</f>
        <v>0</v>
      </c>
      <c r="W196" s="4" t="s">
        <v>865</v>
      </c>
      <c r="X196" s="4" t="s">
        <v>44</v>
      </c>
    </row>
    <row r="197" spans="1:24" s="4" customFormat="1" x14ac:dyDescent="0.25">
      <c r="A197" s="8" t="s">
        <v>3949</v>
      </c>
      <c r="B197" s="4" t="s">
        <v>886</v>
      </c>
      <c r="C197" s="4" t="s">
        <v>873</v>
      </c>
      <c r="D197" s="4" t="s">
        <v>874</v>
      </c>
      <c r="E197" s="8"/>
      <c r="F197" s="4" t="s">
        <v>105</v>
      </c>
      <c r="G197" s="4" t="s">
        <v>875</v>
      </c>
      <c r="H197" s="4" t="s">
        <v>38</v>
      </c>
      <c r="J197" s="4" t="s">
        <v>125</v>
      </c>
      <c r="K197" s="4" t="s">
        <v>126</v>
      </c>
      <c r="L197" s="5">
        <v>38012</v>
      </c>
      <c r="M197" s="5">
        <v>38013</v>
      </c>
      <c r="S197" s="4" t="s">
        <v>41</v>
      </c>
      <c r="U197" s="4" t="s">
        <v>42</v>
      </c>
      <c r="V197" s="4">
        <f>0</f>
        <v>0</v>
      </c>
      <c r="W197" s="4" t="s">
        <v>865</v>
      </c>
      <c r="X197" s="4" t="s">
        <v>44</v>
      </c>
    </row>
    <row r="198" spans="1:24" s="4" customFormat="1" x14ac:dyDescent="0.25">
      <c r="A198" s="8" t="s">
        <v>3949</v>
      </c>
      <c r="B198" s="4" t="s">
        <v>887</v>
      </c>
      <c r="C198" s="4" t="s">
        <v>873</v>
      </c>
      <c r="D198" s="4" t="s">
        <v>874</v>
      </c>
      <c r="E198" s="8"/>
      <c r="F198" s="4" t="s">
        <v>105</v>
      </c>
      <c r="G198" s="4" t="s">
        <v>875</v>
      </c>
      <c r="H198" s="4" t="s">
        <v>38</v>
      </c>
      <c r="J198" s="4" t="s">
        <v>125</v>
      </c>
      <c r="K198" s="4" t="s">
        <v>126</v>
      </c>
      <c r="L198" s="5">
        <v>38012</v>
      </c>
      <c r="M198" s="5">
        <v>38013</v>
      </c>
      <c r="S198" s="4" t="s">
        <v>41</v>
      </c>
      <c r="U198" s="4" t="s">
        <v>42</v>
      </c>
      <c r="V198" s="4">
        <f>0</f>
        <v>0</v>
      </c>
      <c r="W198" s="4" t="s">
        <v>865</v>
      </c>
      <c r="X198" s="4" t="s">
        <v>44</v>
      </c>
    </row>
    <row r="199" spans="1:24" s="4" customFormat="1" x14ac:dyDescent="0.25">
      <c r="A199" s="8" t="s">
        <v>3949</v>
      </c>
      <c r="B199" s="4" t="s">
        <v>888</v>
      </c>
      <c r="C199" s="4" t="s">
        <v>873</v>
      </c>
      <c r="D199" s="4" t="s">
        <v>874</v>
      </c>
      <c r="E199" s="8"/>
      <c r="F199" s="4" t="s">
        <v>105</v>
      </c>
      <c r="G199" s="4" t="s">
        <v>875</v>
      </c>
      <c r="H199" s="4" t="s">
        <v>38</v>
      </c>
      <c r="J199" s="4" t="s">
        <v>125</v>
      </c>
      <c r="K199" s="4" t="s">
        <v>126</v>
      </c>
      <c r="L199" s="5">
        <v>38012</v>
      </c>
      <c r="M199" s="5">
        <v>38013</v>
      </c>
      <c r="S199" s="4" t="s">
        <v>41</v>
      </c>
      <c r="U199" s="4" t="s">
        <v>42</v>
      </c>
      <c r="V199" s="4">
        <f>0</f>
        <v>0</v>
      </c>
      <c r="W199" s="4" t="s">
        <v>865</v>
      </c>
      <c r="X199" s="4" t="s">
        <v>44</v>
      </c>
    </row>
    <row r="200" spans="1:24" s="4" customFormat="1" x14ac:dyDescent="0.25">
      <c r="A200" s="8" t="s">
        <v>3949</v>
      </c>
      <c r="B200" s="4" t="s">
        <v>889</v>
      </c>
      <c r="C200" s="4" t="s">
        <v>873</v>
      </c>
      <c r="D200" s="4" t="s">
        <v>874</v>
      </c>
      <c r="E200" s="8"/>
      <c r="F200" s="4" t="s">
        <v>105</v>
      </c>
      <c r="G200" s="4" t="s">
        <v>875</v>
      </c>
      <c r="H200" s="4" t="s">
        <v>38</v>
      </c>
      <c r="J200" s="4" t="s">
        <v>125</v>
      </c>
      <c r="K200" s="4" t="s">
        <v>126</v>
      </c>
      <c r="L200" s="5">
        <v>38012</v>
      </c>
      <c r="M200" s="5">
        <v>38013</v>
      </c>
      <c r="S200" s="4" t="s">
        <v>41</v>
      </c>
      <c r="U200" s="4" t="s">
        <v>42</v>
      </c>
      <c r="V200" s="4">
        <f>0</f>
        <v>0</v>
      </c>
      <c r="W200" s="4" t="s">
        <v>865</v>
      </c>
      <c r="X200" s="4" t="s">
        <v>44</v>
      </c>
    </row>
    <row r="201" spans="1:24" s="4" customFormat="1" x14ac:dyDescent="0.25">
      <c r="A201" s="8" t="s">
        <v>3949</v>
      </c>
      <c r="B201" s="4" t="s">
        <v>890</v>
      </c>
      <c r="C201" s="4" t="s">
        <v>873</v>
      </c>
      <c r="D201" s="4" t="s">
        <v>874</v>
      </c>
      <c r="E201" s="8"/>
      <c r="F201" s="4" t="s">
        <v>105</v>
      </c>
      <c r="G201" s="4" t="s">
        <v>875</v>
      </c>
      <c r="H201" s="4" t="s">
        <v>38</v>
      </c>
      <c r="J201" s="4" t="s">
        <v>125</v>
      </c>
      <c r="K201" s="4" t="s">
        <v>126</v>
      </c>
      <c r="L201" s="5">
        <v>38012</v>
      </c>
      <c r="M201" s="5">
        <v>38013</v>
      </c>
      <c r="S201" s="4" t="s">
        <v>41</v>
      </c>
      <c r="U201" s="4" t="s">
        <v>42</v>
      </c>
      <c r="V201" s="4">
        <f>0</f>
        <v>0</v>
      </c>
      <c r="W201" s="4" t="s">
        <v>865</v>
      </c>
      <c r="X201" s="4" t="s">
        <v>44</v>
      </c>
    </row>
    <row r="202" spans="1:24" s="4" customFormat="1" x14ac:dyDescent="0.25">
      <c r="A202" s="8" t="s">
        <v>3949</v>
      </c>
      <c r="B202" s="4" t="s">
        <v>891</v>
      </c>
      <c r="C202" s="4" t="s">
        <v>873</v>
      </c>
      <c r="D202" s="4" t="s">
        <v>874</v>
      </c>
      <c r="E202" s="8"/>
      <c r="F202" s="4" t="s">
        <v>105</v>
      </c>
      <c r="G202" s="4" t="s">
        <v>875</v>
      </c>
      <c r="H202" s="4" t="s">
        <v>38</v>
      </c>
      <c r="J202" s="4" t="s">
        <v>125</v>
      </c>
      <c r="K202" s="4" t="s">
        <v>126</v>
      </c>
      <c r="L202" s="5">
        <v>38012</v>
      </c>
      <c r="M202" s="5">
        <v>38013</v>
      </c>
      <c r="S202" s="4" t="s">
        <v>41</v>
      </c>
      <c r="U202" s="4" t="s">
        <v>42</v>
      </c>
      <c r="V202" s="4">
        <f>0</f>
        <v>0</v>
      </c>
      <c r="W202" s="4" t="s">
        <v>865</v>
      </c>
      <c r="X202" s="4" t="s">
        <v>44</v>
      </c>
    </row>
    <row r="203" spans="1:24" s="4" customFormat="1" x14ac:dyDescent="0.25">
      <c r="A203" s="8" t="s">
        <v>3949</v>
      </c>
      <c r="B203" s="4" t="s">
        <v>892</v>
      </c>
      <c r="C203" s="4" t="s">
        <v>873</v>
      </c>
      <c r="D203" s="4" t="s">
        <v>874</v>
      </c>
      <c r="E203" s="8"/>
      <c r="F203" s="4" t="s">
        <v>105</v>
      </c>
      <c r="G203" s="4" t="s">
        <v>875</v>
      </c>
      <c r="H203" s="4" t="s">
        <v>38</v>
      </c>
      <c r="J203" s="4" t="s">
        <v>125</v>
      </c>
      <c r="K203" s="4" t="s">
        <v>126</v>
      </c>
      <c r="L203" s="5">
        <v>38012</v>
      </c>
      <c r="M203" s="5">
        <v>38013</v>
      </c>
      <c r="S203" s="4" t="s">
        <v>41</v>
      </c>
      <c r="U203" s="4" t="s">
        <v>42</v>
      </c>
      <c r="V203" s="4">
        <f>0</f>
        <v>0</v>
      </c>
      <c r="W203" s="4" t="s">
        <v>865</v>
      </c>
      <c r="X203" s="4" t="s">
        <v>44</v>
      </c>
    </row>
    <row r="204" spans="1:24" s="4" customFormat="1" x14ac:dyDescent="0.25">
      <c r="A204" s="8" t="s">
        <v>3949</v>
      </c>
      <c r="B204" s="4" t="s">
        <v>893</v>
      </c>
      <c r="C204" s="4" t="s">
        <v>873</v>
      </c>
      <c r="D204" s="4" t="s">
        <v>874</v>
      </c>
      <c r="E204" s="8"/>
      <c r="F204" s="4" t="s">
        <v>105</v>
      </c>
      <c r="G204" s="4" t="s">
        <v>894</v>
      </c>
      <c r="H204" s="4" t="s">
        <v>38</v>
      </c>
      <c r="J204" s="4" t="s">
        <v>125</v>
      </c>
      <c r="K204" s="4" t="s">
        <v>126</v>
      </c>
      <c r="L204" s="5">
        <v>38012</v>
      </c>
      <c r="M204" s="5">
        <v>38013</v>
      </c>
      <c r="S204" s="4" t="s">
        <v>41</v>
      </c>
      <c r="U204" s="4" t="s">
        <v>42</v>
      </c>
      <c r="V204" s="4">
        <f>0</f>
        <v>0</v>
      </c>
      <c r="W204" s="4" t="s">
        <v>865</v>
      </c>
      <c r="X204" s="4" t="s">
        <v>44</v>
      </c>
    </row>
    <row r="205" spans="1:24" s="4" customFormat="1" x14ac:dyDescent="0.25">
      <c r="A205" s="8" t="s">
        <v>3949</v>
      </c>
      <c r="B205" s="4" t="s">
        <v>895</v>
      </c>
      <c r="C205" s="4" t="s">
        <v>873</v>
      </c>
      <c r="D205" s="4" t="s">
        <v>874</v>
      </c>
      <c r="E205" s="8"/>
      <c r="F205" s="4" t="s">
        <v>105</v>
      </c>
      <c r="G205" s="4" t="s">
        <v>875</v>
      </c>
      <c r="H205" s="4" t="s">
        <v>38</v>
      </c>
      <c r="J205" s="4" t="s">
        <v>125</v>
      </c>
      <c r="K205" s="4" t="s">
        <v>126</v>
      </c>
      <c r="L205" s="5">
        <v>38012</v>
      </c>
      <c r="M205" s="5">
        <v>38013</v>
      </c>
      <c r="S205" s="4" t="s">
        <v>41</v>
      </c>
      <c r="U205" s="4" t="s">
        <v>42</v>
      </c>
      <c r="V205" s="4">
        <f>0</f>
        <v>0</v>
      </c>
      <c r="W205" s="4" t="s">
        <v>865</v>
      </c>
      <c r="X205" s="4" t="s">
        <v>44</v>
      </c>
    </row>
    <row r="206" spans="1:24" s="4" customFormat="1" x14ac:dyDescent="0.25">
      <c r="A206" s="8" t="s">
        <v>3949</v>
      </c>
      <c r="B206" s="4" t="s">
        <v>896</v>
      </c>
      <c r="C206" s="4" t="s">
        <v>873</v>
      </c>
      <c r="D206" s="4" t="s">
        <v>874</v>
      </c>
      <c r="E206" s="8"/>
      <c r="F206" s="4" t="s">
        <v>105</v>
      </c>
      <c r="G206" s="4" t="s">
        <v>875</v>
      </c>
      <c r="H206" s="4" t="s">
        <v>38</v>
      </c>
      <c r="J206" s="4" t="s">
        <v>125</v>
      </c>
      <c r="K206" s="4" t="s">
        <v>126</v>
      </c>
      <c r="L206" s="5">
        <v>38012</v>
      </c>
      <c r="M206" s="5">
        <v>38013</v>
      </c>
      <c r="S206" s="4" t="s">
        <v>41</v>
      </c>
      <c r="U206" s="4" t="s">
        <v>42</v>
      </c>
      <c r="V206" s="4">
        <f>0</f>
        <v>0</v>
      </c>
      <c r="W206" s="4" t="s">
        <v>865</v>
      </c>
      <c r="X206" s="4" t="s">
        <v>44</v>
      </c>
    </row>
    <row r="207" spans="1:24" s="4" customFormat="1" x14ac:dyDescent="0.25">
      <c r="A207" s="8" t="s">
        <v>3949</v>
      </c>
      <c r="B207" s="4" t="s">
        <v>897</v>
      </c>
      <c r="C207" s="4" t="s">
        <v>873</v>
      </c>
      <c r="D207" s="4" t="s">
        <v>874</v>
      </c>
      <c r="E207" s="8"/>
      <c r="F207" s="4" t="s">
        <v>105</v>
      </c>
      <c r="G207" s="4" t="s">
        <v>875</v>
      </c>
      <c r="H207" s="4" t="s">
        <v>38</v>
      </c>
      <c r="J207" s="4" t="s">
        <v>125</v>
      </c>
      <c r="K207" s="4" t="s">
        <v>126</v>
      </c>
      <c r="L207" s="5">
        <v>38012</v>
      </c>
      <c r="M207" s="5">
        <v>38013</v>
      </c>
      <c r="S207" s="4" t="s">
        <v>41</v>
      </c>
      <c r="U207" s="4" t="s">
        <v>42</v>
      </c>
      <c r="V207" s="4">
        <f>0</f>
        <v>0</v>
      </c>
      <c r="W207" s="4" t="s">
        <v>865</v>
      </c>
      <c r="X207" s="4" t="s">
        <v>44</v>
      </c>
    </row>
    <row r="208" spans="1:24" s="4" customFormat="1" x14ac:dyDescent="0.25">
      <c r="A208" s="8" t="s">
        <v>3949</v>
      </c>
      <c r="B208" s="4" t="s">
        <v>898</v>
      </c>
      <c r="C208" s="4" t="s">
        <v>873</v>
      </c>
      <c r="D208" s="4" t="s">
        <v>874</v>
      </c>
      <c r="E208" s="8"/>
      <c r="F208" s="4" t="s">
        <v>105</v>
      </c>
      <c r="G208" s="4" t="s">
        <v>875</v>
      </c>
      <c r="H208" s="4" t="s">
        <v>38</v>
      </c>
      <c r="J208" s="4" t="s">
        <v>125</v>
      </c>
      <c r="K208" s="4" t="s">
        <v>126</v>
      </c>
      <c r="L208" s="5">
        <v>38012</v>
      </c>
      <c r="M208" s="5">
        <v>38013</v>
      </c>
      <c r="S208" s="4" t="s">
        <v>41</v>
      </c>
      <c r="U208" s="4" t="s">
        <v>42</v>
      </c>
      <c r="V208" s="4">
        <f>0</f>
        <v>0</v>
      </c>
      <c r="W208" s="4" t="s">
        <v>865</v>
      </c>
      <c r="X208" s="4" t="s">
        <v>44</v>
      </c>
    </row>
    <row r="209" spans="1:24" s="4" customFormat="1" x14ac:dyDescent="0.25">
      <c r="A209" s="8" t="s">
        <v>3949</v>
      </c>
      <c r="B209" s="4" t="s">
        <v>899</v>
      </c>
      <c r="C209" s="4" t="s">
        <v>873</v>
      </c>
      <c r="D209" s="4" t="s">
        <v>874</v>
      </c>
      <c r="E209" s="8"/>
      <c r="F209" s="4" t="s">
        <v>105</v>
      </c>
      <c r="G209" s="4" t="s">
        <v>875</v>
      </c>
      <c r="H209" s="4" t="s">
        <v>38</v>
      </c>
      <c r="J209" s="4" t="s">
        <v>125</v>
      </c>
      <c r="K209" s="4" t="s">
        <v>126</v>
      </c>
      <c r="L209" s="5">
        <v>38012</v>
      </c>
      <c r="M209" s="5">
        <v>38013</v>
      </c>
      <c r="S209" s="4" t="s">
        <v>41</v>
      </c>
      <c r="U209" s="4" t="s">
        <v>42</v>
      </c>
      <c r="V209" s="4">
        <f>0</f>
        <v>0</v>
      </c>
      <c r="W209" s="4" t="s">
        <v>865</v>
      </c>
      <c r="X209" s="4" t="s">
        <v>44</v>
      </c>
    </row>
    <row r="210" spans="1:24" s="4" customFormat="1" x14ac:dyDescent="0.25">
      <c r="A210" s="8" t="s">
        <v>3949</v>
      </c>
      <c r="B210" s="4" t="s">
        <v>900</v>
      </c>
      <c r="C210" s="4" t="s">
        <v>873</v>
      </c>
      <c r="D210" s="4" t="s">
        <v>874</v>
      </c>
      <c r="E210" s="8"/>
      <c r="F210" s="4" t="s">
        <v>105</v>
      </c>
      <c r="G210" s="4" t="s">
        <v>875</v>
      </c>
      <c r="H210" s="4" t="s">
        <v>38</v>
      </c>
      <c r="J210" s="4" t="s">
        <v>125</v>
      </c>
      <c r="K210" s="4" t="s">
        <v>126</v>
      </c>
      <c r="L210" s="5">
        <v>38012</v>
      </c>
      <c r="M210" s="5">
        <v>38013</v>
      </c>
      <c r="S210" s="4" t="s">
        <v>41</v>
      </c>
      <c r="U210" s="4" t="s">
        <v>42</v>
      </c>
      <c r="V210" s="4">
        <f>0</f>
        <v>0</v>
      </c>
      <c r="W210" s="4" t="s">
        <v>865</v>
      </c>
      <c r="X210" s="4" t="s">
        <v>44</v>
      </c>
    </row>
    <row r="211" spans="1:24" s="4" customFormat="1" x14ac:dyDescent="0.25">
      <c r="A211" s="8" t="s">
        <v>3949</v>
      </c>
      <c r="B211" s="4" t="s">
        <v>901</v>
      </c>
      <c r="C211" s="4" t="s">
        <v>873</v>
      </c>
      <c r="D211" s="4" t="s">
        <v>874</v>
      </c>
      <c r="E211" s="8"/>
      <c r="F211" s="4" t="s">
        <v>105</v>
      </c>
      <c r="G211" s="4" t="s">
        <v>875</v>
      </c>
      <c r="H211" s="4" t="s">
        <v>38</v>
      </c>
      <c r="J211" s="4" t="s">
        <v>125</v>
      </c>
      <c r="K211" s="4" t="s">
        <v>126</v>
      </c>
      <c r="L211" s="5">
        <v>38012</v>
      </c>
      <c r="M211" s="5">
        <v>38014</v>
      </c>
      <c r="S211" s="4" t="s">
        <v>41</v>
      </c>
      <c r="U211" s="4" t="s">
        <v>42</v>
      </c>
      <c r="V211" s="4">
        <f>0</f>
        <v>0</v>
      </c>
      <c r="W211" s="4" t="s">
        <v>865</v>
      </c>
      <c r="X211" s="4" t="s">
        <v>44</v>
      </c>
    </row>
    <row r="212" spans="1:24" s="4" customFormat="1" x14ac:dyDescent="0.25">
      <c r="A212" s="8" t="s">
        <v>3949</v>
      </c>
      <c r="B212" s="4" t="s">
        <v>902</v>
      </c>
      <c r="C212" s="4" t="s">
        <v>873</v>
      </c>
      <c r="D212" s="4" t="s">
        <v>874</v>
      </c>
      <c r="E212" s="8"/>
      <c r="F212" s="4" t="s">
        <v>105</v>
      </c>
      <c r="G212" s="4" t="s">
        <v>875</v>
      </c>
      <c r="H212" s="4" t="s">
        <v>38</v>
      </c>
      <c r="J212" s="4" t="s">
        <v>125</v>
      </c>
      <c r="K212" s="4" t="s">
        <v>126</v>
      </c>
      <c r="L212" s="5">
        <v>38012</v>
      </c>
      <c r="M212" s="5">
        <v>38014</v>
      </c>
      <c r="S212" s="4" t="s">
        <v>41</v>
      </c>
      <c r="U212" s="4" t="s">
        <v>42</v>
      </c>
      <c r="V212" s="4">
        <f>0</f>
        <v>0</v>
      </c>
      <c r="W212" s="4" t="s">
        <v>865</v>
      </c>
      <c r="X212" s="4" t="s">
        <v>44</v>
      </c>
    </row>
    <row r="213" spans="1:24" s="4" customFormat="1" x14ac:dyDescent="0.25">
      <c r="A213" s="8" t="s">
        <v>3949</v>
      </c>
      <c r="B213" s="4" t="s">
        <v>903</v>
      </c>
      <c r="C213" s="4" t="s">
        <v>873</v>
      </c>
      <c r="D213" s="4" t="s">
        <v>874</v>
      </c>
      <c r="E213" s="8"/>
      <c r="F213" s="4" t="s">
        <v>105</v>
      </c>
      <c r="G213" s="4" t="s">
        <v>875</v>
      </c>
      <c r="H213" s="4" t="s">
        <v>38</v>
      </c>
      <c r="J213" s="4" t="s">
        <v>125</v>
      </c>
      <c r="K213" s="4" t="s">
        <v>126</v>
      </c>
      <c r="L213" s="5">
        <v>38012</v>
      </c>
      <c r="M213" s="5">
        <v>38014</v>
      </c>
      <c r="S213" s="4" t="s">
        <v>41</v>
      </c>
      <c r="U213" s="4" t="s">
        <v>42</v>
      </c>
      <c r="V213" s="4">
        <f>0</f>
        <v>0</v>
      </c>
      <c r="W213" s="4" t="s">
        <v>865</v>
      </c>
      <c r="X213" s="4" t="s">
        <v>44</v>
      </c>
    </row>
    <row r="214" spans="1:24" s="4" customFormat="1" x14ac:dyDescent="0.25">
      <c r="A214" s="8" t="s">
        <v>3949</v>
      </c>
      <c r="B214" s="4" t="s">
        <v>904</v>
      </c>
      <c r="C214" s="4" t="s">
        <v>873</v>
      </c>
      <c r="D214" s="4" t="s">
        <v>874</v>
      </c>
      <c r="E214" s="8"/>
      <c r="F214" s="4" t="s">
        <v>105</v>
      </c>
      <c r="G214" s="4" t="s">
        <v>875</v>
      </c>
      <c r="H214" s="4" t="s">
        <v>38</v>
      </c>
      <c r="J214" s="4" t="s">
        <v>125</v>
      </c>
      <c r="K214" s="4" t="s">
        <v>126</v>
      </c>
      <c r="L214" s="5">
        <v>38012</v>
      </c>
      <c r="M214" s="5">
        <v>38014</v>
      </c>
      <c r="S214" s="4" t="s">
        <v>41</v>
      </c>
      <c r="U214" s="4" t="s">
        <v>42</v>
      </c>
      <c r="V214" s="4">
        <f>0</f>
        <v>0</v>
      </c>
      <c r="W214" s="4" t="s">
        <v>865</v>
      </c>
      <c r="X214" s="4" t="s">
        <v>44</v>
      </c>
    </row>
    <row r="215" spans="1:24" s="4" customFormat="1" x14ac:dyDescent="0.25">
      <c r="A215" s="8" t="s">
        <v>3949</v>
      </c>
      <c r="B215" s="4" t="s">
        <v>905</v>
      </c>
      <c r="C215" s="4" t="s">
        <v>873</v>
      </c>
      <c r="D215" s="4" t="s">
        <v>874</v>
      </c>
      <c r="E215" s="8"/>
      <c r="F215" s="4" t="s">
        <v>105</v>
      </c>
      <c r="G215" s="4" t="s">
        <v>875</v>
      </c>
      <c r="H215" s="4" t="s">
        <v>38</v>
      </c>
      <c r="J215" s="4" t="s">
        <v>125</v>
      </c>
      <c r="K215" s="4" t="s">
        <v>126</v>
      </c>
      <c r="L215" s="5">
        <v>38012</v>
      </c>
      <c r="M215" s="5">
        <v>38014</v>
      </c>
      <c r="S215" s="4" t="s">
        <v>41</v>
      </c>
      <c r="U215" s="4" t="s">
        <v>42</v>
      </c>
      <c r="V215" s="4">
        <f>0</f>
        <v>0</v>
      </c>
      <c r="W215" s="4" t="s">
        <v>865</v>
      </c>
      <c r="X215" s="4" t="s">
        <v>44</v>
      </c>
    </row>
    <row r="216" spans="1:24" s="4" customFormat="1" x14ac:dyDescent="0.25">
      <c r="A216" s="8" t="s">
        <v>3949</v>
      </c>
      <c r="B216" s="4" t="s">
        <v>906</v>
      </c>
      <c r="C216" s="4" t="s">
        <v>873</v>
      </c>
      <c r="D216" s="4" t="s">
        <v>874</v>
      </c>
      <c r="E216" s="8"/>
      <c r="F216" s="4" t="s">
        <v>105</v>
      </c>
      <c r="G216" s="4" t="s">
        <v>875</v>
      </c>
      <c r="H216" s="4" t="s">
        <v>38</v>
      </c>
      <c r="J216" s="4" t="s">
        <v>125</v>
      </c>
      <c r="K216" s="4" t="s">
        <v>126</v>
      </c>
      <c r="L216" s="5">
        <v>38012</v>
      </c>
      <c r="M216" s="5">
        <v>38014</v>
      </c>
      <c r="S216" s="4" t="s">
        <v>41</v>
      </c>
      <c r="U216" s="4" t="s">
        <v>42</v>
      </c>
      <c r="V216" s="4">
        <f>0</f>
        <v>0</v>
      </c>
      <c r="W216" s="4" t="s">
        <v>865</v>
      </c>
      <c r="X216" s="4" t="s">
        <v>44</v>
      </c>
    </row>
    <row r="217" spans="1:24" s="4" customFormat="1" x14ac:dyDescent="0.25">
      <c r="A217" s="8" t="s">
        <v>3949</v>
      </c>
      <c r="B217" s="4" t="s">
        <v>907</v>
      </c>
      <c r="C217" s="4" t="s">
        <v>873</v>
      </c>
      <c r="D217" s="4" t="s">
        <v>874</v>
      </c>
      <c r="E217" s="8"/>
      <c r="F217" s="4" t="s">
        <v>105</v>
      </c>
      <c r="G217" s="4" t="s">
        <v>875</v>
      </c>
      <c r="H217" s="4" t="s">
        <v>38</v>
      </c>
      <c r="J217" s="4" t="s">
        <v>125</v>
      </c>
      <c r="K217" s="4" t="s">
        <v>126</v>
      </c>
      <c r="L217" s="5">
        <v>38012</v>
      </c>
      <c r="M217" s="5">
        <v>38014</v>
      </c>
      <c r="S217" s="4" t="s">
        <v>41</v>
      </c>
      <c r="U217" s="4" t="s">
        <v>42</v>
      </c>
      <c r="V217" s="4">
        <f>0</f>
        <v>0</v>
      </c>
      <c r="W217" s="4" t="s">
        <v>865</v>
      </c>
      <c r="X217" s="4" t="s">
        <v>44</v>
      </c>
    </row>
    <row r="218" spans="1:24" s="4" customFormat="1" x14ac:dyDescent="0.25">
      <c r="A218" s="8" t="s">
        <v>3949</v>
      </c>
      <c r="B218" s="4" t="s">
        <v>908</v>
      </c>
      <c r="C218" s="4" t="s">
        <v>873</v>
      </c>
      <c r="D218" s="4" t="s">
        <v>874</v>
      </c>
      <c r="E218" s="8"/>
      <c r="F218" s="4" t="s">
        <v>105</v>
      </c>
      <c r="G218" s="4" t="s">
        <v>875</v>
      </c>
      <c r="H218" s="4" t="s">
        <v>38</v>
      </c>
      <c r="J218" s="4" t="s">
        <v>125</v>
      </c>
      <c r="K218" s="4" t="s">
        <v>126</v>
      </c>
      <c r="L218" s="5">
        <v>38012</v>
      </c>
      <c r="M218" s="5">
        <v>38014</v>
      </c>
      <c r="S218" s="4" t="s">
        <v>41</v>
      </c>
      <c r="U218" s="4" t="s">
        <v>42</v>
      </c>
      <c r="V218" s="4">
        <f>0</f>
        <v>0</v>
      </c>
      <c r="W218" s="4" t="s">
        <v>865</v>
      </c>
      <c r="X218" s="4" t="s">
        <v>44</v>
      </c>
    </row>
    <row r="219" spans="1:24" s="4" customFormat="1" x14ac:dyDescent="0.25">
      <c r="A219" s="8" t="s">
        <v>3949</v>
      </c>
      <c r="B219" s="4" t="s">
        <v>909</v>
      </c>
      <c r="C219" s="4" t="s">
        <v>873</v>
      </c>
      <c r="D219" s="4" t="s">
        <v>874</v>
      </c>
      <c r="E219" s="8"/>
      <c r="F219" s="4" t="s">
        <v>105</v>
      </c>
      <c r="G219" s="4" t="s">
        <v>875</v>
      </c>
      <c r="H219" s="4" t="s">
        <v>38</v>
      </c>
      <c r="J219" s="4" t="s">
        <v>125</v>
      </c>
      <c r="K219" s="4" t="s">
        <v>126</v>
      </c>
      <c r="L219" s="5">
        <v>38012</v>
      </c>
      <c r="M219" s="5">
        <v>38014</v>
      </c>
      <c r="S219" s="4" t="s">
        <v>41</v>
      </c>
      <c r="U219" s="4" t="s">
        <v>42</v>
      </c>
      <c r="V219" s="4">
        <f>0</f>
        <v>0</v>
      </c>
      <c r="W219" s="4" t="s">
        <v>865</v>
      </c>
      <c r="X219" s="4" t="s">
        <v>44</v>
      </c>
    </row>
    <row r="220" spans="1:24" s="4" customFormat="1" x14ac:dyDescent="0.25">
      <c r="A220" s="8" t="s">
        <v>3949</v>
      </c>
      <c r="B220" s="4" t="s">
        <v>910</v>
      </c>
      <c r="C220" s="4" t="s">
        <v>873</v>
      </c>
      <c r="D220" s="4" t="s">
        <v>874</v>
      </c>
      <c r="E220" s="8"/>
      <c r="F220" s="4" t="s">
        <v>105</v>
      </c>
      <c r="G220" s="4" t="s">
        <v>875</v>
      </c>
      <c r="H220" s="4" t="s">
        <v>38</v>
      </c>
      <c r="J220" s="4" t="s">
        <v>125</v>
      </c>
      <c r="K220" s="4" t="s">
        <v>126</v>
      </c>
      <c r="L220" s="5">
        <v>38012</v>
      </c>
      <c r="M220" s="5">
        <v>38014</v>
      </c>
      <c r="S220" s="4" t="s">
        <v>41</v>
      </c>
      <c r="U220" s="4" t="s">
        <v>42</v>
      </c>
      <c r="V220" s="4">
        <f>0</f>
        <v>0</v>
      </c>
      <c r="W220" s="4" t="s">
        <v>865</v>
      </c>
      <c r="X220" s="4" t="s">
        <v>44</v>
      </c>
    </row>
    <row r="221" spans="1:24" s="4" customFormat="1" x14ac:dyDescent="0.25">
      <c r="A221" s="8" t="s">
        <v>3949</v>
      </c>
      <c r="B221" s="4" t="s">
        <v>911</v>
      </c>
      <c r="C221" s="4" t="s">
        <v>873</v>
      </c>
      <c r="D221" s="4" t="s">
        <v>874</v>
      </c>
      <c r="E221" s="8"/>
      <c r="F221" s="4" t="s">
        <v>105</v>
      </c>
      <c r="G221" s="4" t="s">
        <v>875</v>
      </c>
      <c r="H221" s="4" t="s">
        <v>38</v>
      </c>
      <c r="J221" s="4" t="s">
        <v>125</v>
      </c>
      <c r="K221" s="4" t="s">
        <v>126</v>
      </c>
      <c r="L221" s="5">
        <v>38012</v>
      </c>
      <c r="M221" s="5">
        <v>38014</v>
      </c>
      <c r="S221" s="4" t="s">
        <v>41</v>
      </c>
      <c r="U221" s="4" t="s">
        <v>42</v>
      </c>
      <c r="V221" s="4">
        <f>0</f>
        <v>0</v>
      </c>
      <c r="W221" s="4" t="s">
        <v>865</v>
      </c>
      <c r="X221" s="4" t="s">
        <v>44</v>
      </c>
    </row>
    <row r="222" spans="1:24" s="4" customFormat="1" x14ac:dyDescent="0.25">
      <c r="A222" s="8" t="s">
        <v>3949</v>
      </c>
      <c r="B222" s="4" t="s">
        <v>912</v>
      </c>
      <c r="C222" s="4" t="s">
        <v>873</v>
      </c>
      <c r="D222" s="4" t="s">
        <v>874</v>
      </c>
      <c r="E222" s="8"/>
      <c r="F222" s="4" t="s">
        <v>105</v>
      </c>
      <c r="G222" s="4" t="s">
        <v>875</v>
      </c>
      <c r="H222" s="4" t="s">
        <v>38</v>
      </c>
      <c r="J222" s="4" t="s">
        <v>125</v>
      </c>
      <c r="K222" s="4" t="s">
        <v>126</v>
      </c>
      <c r="L222" s="5">
        <v>38012</v>
      </c>
      <c r="M222" s="5">
        <v>38014</v>
      </c>
      <c r="S222" s="4" t="s">
        <v>41</v>
      </c>
      <c r="U222" s="4" t="s">
        <v>42</v>
      </c>
      <c r="V222" s="4">
        <f>0</f>
        <v>0</v>
      </c>
      <c r="W222" s="4" t="s">
        <v>865</v>
      </c>
      <c r="X222" s="4" t="s">
        <v>44</v>
      </c>
    </row>
    <row r="223" spans="1:24" s="4" customFormat="1" x14ac:dyDescent="0.25">
      <c r="A223" s="8" t="s">
        <v>3949</v>
      </c>
      <c r="B223" s="4" t="s">
        <v>913</v>
      </c>
      <c r="C223" s="4" t="s">
        <v>873</v>
      </c>
      <c r="D223" s="4" t="s">
        <v>874</v>
      </c>
      <c r="E223" s="8"/>
      <c r="F223" s="4" t="s">
        <v>105</v>
      </c>
      <c r="G223" s="4" t="s">
        <v>875</v>
      </c>
      <c r="H223" s="4" t="s">
        <v>38</v>
      </c>
      <c r="J223" s="4" t="s">
        <v>125</v>
      </c>
      <c r="K223" s="4" t="s">
        <v>126</v>
      </c>
      <c r="L223" s="5">
        <v>38012</v>
      </c>
      <c r="M223" s="5">
        <v>38014</v>
      </c>
      <c r="S223" s="4" t="s">
        <v>41</v>
      </c>
      <c r="U223" s="4" t="s">
        <v>42</v>
      </c>
      <c r="V223" s="4">
        <f>0</f>
        <v>0</v>
      </c>
      <c r="W223" s="4" t="s">
        <v>865</v>
      </c>
      <c r="X223" s="4" t="s">
        <v>44</v>
      </c>
    </row>
    <row r="224" spans="1:24" s="4" customFormat="1" x14ac:dyDescent="0.25">
      <c r="A224" s="8" t="s">
        <v>3949</v>
      </c>
      <c r="B224" s="4" t="s">
        <v>914</v>
      </c>
      <c r="C224" s="4" t="s">
        <v>873</v>
      </c>
      <c r="D224" s="4" t="s">
        <v>874</v>
      </c>
      <c r="E224" s="8"/>
      <c r="F224" s="4" t="s">
        <v>105</v>
      </c>
      <c r="G224" s="4" t="s">
        <v>875</v>
      </c>
      <c r="H224" s="4" t="s">
        <v>38</v>
      </c>
      <c r="J224" s="4" t="s">
        <v>125</v>
      </c>
      <c r="K224" s="4" t="s">
        <v>126</v>
      </c>
      <c r="L224" s="5">
        <v>38012</v>
      </c>
      <c r="M224" s="5">
        <v>38014</v>
      </c>
      <c r="S224" s="4" t="s">
        <v>41</v>
      </c>
      <c r="U224" s="4" t="s">
        <v>42</v>
      </c>
      <c r="V224" s="4">
        <f>0</f>
        <v>0</v>
      </c>
      <c r="W224" s="4" t="s">
        <v>865</v>
      </c>
      <c r="X224" s="4" t="s">
        <v>44</v>
      </c>
    </row>
    <row r="225" spans="1:24" s="4" customFormat="1" x14ac:dyDescent="0.25">
      <c r="A225" s="8" t="s">
        <v>3949</v>
      </c>
      <c r="B225" s="4" t="s">
        <v>915</v>
      </c>
      <c r="C225" s="4" t="s">
        <v>873</v>
      </c>
      <c r="D225" s="4" t="s">
        <v>874</v>
      </c>
      <c r="E225" s="8"/>
      <c r="F225" s="4" t="s">
        <v>105</v>
      </c>
      <c r="G225" s="4" t="s">
        <v>875</v>
      </c>
      <c r="H225" s="4" t="s">
        <v>38</v>
      </c>
      <c r="J225" s="4" t="s">
        <v>125</v>
      </c>
      <c r="K225" s="4" t="s">
        <v>126</v>
      </c>
      <c r="L225" s="5">
        <v>38012</v>
      </c>
      <c r="M225" s="5">
        <v>38014</v>
      </c>
      <c r="S225" s="4" t="s">
        <v>41</v>
      </c>
      <c r="U225" s="4" t="s">
        <v>42</v>
      </c>
      <c r="V225" s="4">
        <f>0</f>
        <v>0</v>
      </c>
      <c r="W225" s="4" t="s">
        <v>865</v>
      </c>
      <c r="X225" s="4" t="s">
        <v>44</v>
      </c>
    </row>
    <row r="226" spans="1:24" s="4" customFormat="1" x14ac:dyDescent="0.25">
      <c r="A226" s="8" t="s">
        <v>3949</v>
      </c>
      <c r="B226" s="4" t="s">
        <v>916</v>
      </c>
      <c r="C226" s="4" t="s">
        <v>873</v>
      </c>
      <c r="D226" s="4" t="s">
        <v>874</v>
      </c>
      <c r="E226" s="8"/>
      <c r="F226" s="4" t="s">
        <v>105</v>
      </c>
      <c r="G226" s="4" t="s">
        <v>875</v>
      </c>
      <c r="H226" s="4" t="s">
        <v>38</v>
      </c>
      <c r="J226" s="4" t="s">
        <v>125</v>
      </c>
      <c r="K226" s="4" t="s">
        <v>126</v>
      </c>
      <c r="L226" s="5">
        <v>38012</v>
      </c>
      <c r="M226" s="5">
        <v>38014</v>
      </c>
      <c r="S226" s="4" t="s">
        <v>41</v>
      </c>
      <c r="U226" s="4" t="s">
        <v>42</v>
      </c>
      <c r="V226" s="4">
        <f>0</f>
        <v>0</v>
      </c>
      <c r="W226" s="4" t="s">
        <v>865</v>
      </c>
      <c r="X226" s="4" t="s">
        <v>44</v>
      </c>
    </row>
    <row r="227" spans="1:24" s="4" customFormat="1" x14ac:dyDescent="0.25">
      <c r="A227" s="8" t="s">
        <v>3949</v>
      </c>
      <c r="B227" s="4" t="s">
        <v>917</v>
      </c>
      <c r="C227" s="4" t="s">
        <v>873</v>
      </c>
      <c r="D227" s="4" t="s">
        <v>874</v>
      </c>
      <c r="E227" s="8"/>
      <c r="F227" s="4" t="s">
        <v>105</v>
      </c>
      <c r="G227" s="4" t="s">
        <v>875</v>
      </c>
      <c r="H227" s="4" t="s">
        <v>38</v>
      </c>
      <c r="J227" s="4" t="s">
        <v>125</v>
      </c>
      <c r="K227" s="4" t="s">
        <v>126</v>
      </c>
      <c r="L227" s="5">
        <v>38012</v>
      </c>
      <c r="M227" s="5">
        <v>38014</v>
      </c>
      <c r="S227" s="4" t="s">
        <v>41</v>
      </c>
      <c r="U227" s="4" t="s">
        <v>42</v>
      </c>
      <c r="V227" s="4">
        <f>0</f>
        <v>0</v>
      </c>
      <c r="W227" s="4" t="s">
        <v>865</v>
      </c>
      <c r="X227" s="4" t="s">
        <v>44</v>
      </c>
    </row>
    <row r="228" spans="1:24" s="4" customFormat="1" x14ac:dyDescent="0.25">
      <c r="A228" s="8" t="s">
        <v>3949</v>
      </c>
      <c r="B228" s="4" t="s">
        <v>918</v>
      </c>
      <c r="C228" s="4" t="s">
        <v>873</v>
      </c>
      <c r="D228" s="4" t="s">
        <v>874</v>
      </c>
      <c r="E228" s="8"/>
      <c r="F228" s="4" t="s">
        <v>105</v>
      </c>
      <c r="G228" s="4" t="s">
        <v>875</v>
      </c>
      <c r="H228" s="4" t="s">
        <v>38</v>
      </c>
      <c r="J228" s="4" t="s">
        <v>125</v>
      </c>
      <c r="K228" s="4" t="s">
        <v>126</v>
      </c>
      <c r="L228" s="5">
        <v>38012</v>
      </c>
      <c r="M228" s="5">
        <v>38014</v>
      </c>
      <c r="S228" s="4" t="s">
        <v>41</v>
      </c>
      <c r="U228" s="4" t="s">
        <v>42</v>
      </c>
      <c r="V228" s="4">
        <f>0</f>
        <v>0</v>
      </c>
      <c r="W228" s="4" t="s">
        <v>865</v>
      </c>
      <c r="X228" s="4" t="s">
        <v>44</v>
      </c>
    </row>
    <row r="229" spans="1:24" s="4" customFormat="1" x14ac:dyDescent="0.25">
      <c r="A229" s="8" t="s">
        <v>3949</v>
      </c>
      <c r="B229" s="4" t="s">
        <v>919</v>
      </c>
      <c r="C229" s="4" t="s">
        <v>873</v>
      </c>
      <c r="D229" s="4" t="s">
        <v>874</v>
      </c>
      <c r="E229" s="8"/>
      <c r="F229" s="4" t="s">
        <v>105</v>
      </c>
      <c r="G229" s="4" t="s">
        <v>875</v>
      </c>
      <c r="H229" s="4" t="s">
        <v>38</v>
      </c>
      <c r="J229" s="4" t="s">
        <v>125</v>
      </c>
      <c r="K229" s="4" t="s">
        <v>126</v>
      </c>
      <c r="L229" s="5">
        <v>38012</v>
      </c>
      <c r="M229" s="5">
        <v>38014</v>
      </c>
      <c r="S229" s="4" t="s">
        <v>41</v>
      </c>
      <c r="U229" s="4" t="s">
        <v>42</v>
      </c>
      <c r="V229" s="4">
        <f>0</f>
        <v>0</v>
      </c>
      <c r="W229" s="4" t="s">
        <v>865</v>
      </c>
      <c r="X229" s="4" t="s">
        <v>44</v>
      </c>
    </row>
    <row r="230" spans="1:24" s="4" customFormat="1" x14ac:dyDescent="0.25">
      <c r="A230" s="8" t="s">
        <v>3949</v>
      </c>
      <c r="B230" s="4" t="s">
        <v>920</v>
      </c>
      <c r="C230" s="4" t="s">
        <v>873</v>
      </c>
      <c r="D230" s="4" t="s">
        <v>874</v>
      </c>
      <c r="E230" s="8"/>
      <c r="F230" s="4" t="s">
        <v>105</v>
      </c>
      <c r="G230" s="4" t="s">
        <v>875</v>
      </c>
      <c r="H230" s="4" t="s">
        <v>38</v>
      </c>
      <c r="J230" s="4" t="s">
        <v>125</v>
      </c>
      <c r="K230" s="4" t="s">
        <v>126</v>
      </c>
      <c r="L230" s="5">
        <v>38012</v>
      </c>
      <c r="M230" s="5">
        <v>38014</v>
      </c>
      <c r="S230" s="4" t="s">
        <v>41</v>
      </c>
      <c r="U230" s="4" t="s">
        <v>42</v>
      </c>
      <c r="V230" s="4">
        <f>0</f>
        <v>0</v>
      </c>
      <c r="W230" s="4" t="s">
        <v>865</v>
      </c>
      <c r="X230" s="4" t="s">
        <v>44</v>
      </c>
    </row>
    <row r="231" spans="1:24" s="4" customFormat="1" x14ac:dyDescent="0.25">
      <c r="A231" s="8" t="s">
        <v>3949</v>
      </c>
      <c r="B231" s="4" t="s">
        <v>921</v>
      </c>
      <c r="C231" s="4" t="s">
        <v>873</v>
      </c>
      <c r="D231" s="4" t="s">
        <v>874</v>
      </c>
      <c r="E231" s="8"/>
      <c r="F231" s="4" t="s">
        <v>105</v>
      </c>
      <c r="G231" s="4" t="s">
        <v>875</v>
      </c>
      <c r="H231" s="4" t="s">
        <v>38</v>
      </c>
      <c r="J231" s="4" t="s">
        <v>125</v>
      </c>
      <c r="K231" s="4" t="s">
        <v>126</v>
      </c>
      <c r="L231" s="5">
        <v>38012</v>
      </c>
      <c r="M231" s="5">
        <v>38014</v>
      </c>
      <c r="S231" s="4" t="s">
        <v>41</v>
      </c>
      <c r="U231" s="4" t="s">
        <v>42</v>
      </c>
      <c r="V231" s="4">
        <f>0</f>
        <v>0</v>
      </c>
      <c r="W231" s="4" t="s">
        <v>865</v>
      </c>
      <c r="X231" s="4" t="s">
        <v>44</v>
      </c>
    </row>
    <row r="232" spans="1:24" s="4" customFormat="1" x14ac:dyDescent="0.25">
      <c r="A232" s="8" t="s">
        <v>3949</v>
      </c>
      <c r="B232" s="4" t="s">
        <v>922</v>
      </c>
      <c r="C232" s="4" t="s">
        <v>873</v>
      </c>
      <c r="D232" s="4" t="s">
        <v>874</v>
      </c>
      <c r="E232" s="8"/>
      <c r="F232" s="4" t="s">
        <v>105</v>
      </c>
      <c r="G232" s="4" t="s">
        <v>875</v>
      </c>
      <c r="H232" s="4" t="s">
        <v>38</v>
      </c>
      <c r="J232" s="4" t="s">
        <v>125</v>
      </c>
      <c r="K232" s="4" t="s">
        <v>126</v>
      </c>
      <c r="L232" s="5">
        <v>38012</v>
      </c>
      <c r="M232" s="5">
        <v>38014</v>
      </c>
      <c r="S232" s="4" t="s">
        <v>41</v>
      </c>
      <c r="U232" s="4" t="s">
        <v>42</v>
      </c>
      <c r="V232" s="4">
        <f>0</f>
        <v>0</v>
      </c>
      <c r="W232" s="4" t="s">
        <v>865</v>
      </c>
      <c r="X232" s="4" t="s">
        <v>44</v>
      </c>
    </row>
    <row r="233" spans="1:24" s="4" customFormat="1" x14ac:dyDescent="0.25">
      <c r="A233" s="8" t="s">
        <v>3949</v>
      </c>
      <c r="B233" s="4" t="s">
        <v>923</v>
      </c>
      <c r="C233" s="4" t="s">
        <v>873</v>
      </c>
      <c r="D233" s="4" t="s">
        <v>874</v>
      </c>
      <c r="E233" s="8"/>
      <c r="F233" s="4" t="s">
        <v>105</v>
      </c>
      <c r="G233" s="4" t="s">
        <v>875</v>
      </c>
      <c r="H233" s="4" t="s">
        <v>38</v>
      </c>
      <c r="J233" s="4" t="s">
        <v>125</v>
      </c>
      <c r="K233" s="4" t="s">
        <v>126</v>
      </c>
      <c r="L233" s="5">
        <v>38012</v>
      </c>
      <c r="M233" s="5">
        <v>38014</v>
      </c>
      <c r="S233" s="4" t="s">
        <v>41</v>
      </c>
      <c r="U233" s="4" t="s">
        <v>42</v>
      </c>
      <c r="V233" s="4">
        <f>0</f>
        <v>0</v>
      </c>
      <c r="W233" s="4" t="s">
        <v>865</v>
      </c>
      <c r="X233" s="4" t="s">
        <v>44</v>
      </c>
    </row>
    <row r="234" spans="1:24" s="4" customFormat="1" x14ac:dyDescent="0.25">
      <c r="A234" s="8" t="s">
        <v>3949</v>
      </c>
      <c r="B234" s="4" t="s">
        <v>924</v>
      </c>
      <c r="C234" s="4" t="s">
        <v>873</v>
      </c>
      <c r="D234" s="4" t="s">
        <v>874</v>
      </c>
      <c r="E234" s="8"/>
      <c r="F234" s="4" t="s">
        <v>105</v>
      </c>
      <c r="G234" s="4" t="s">
        <v>875</v>
      </c>
      <c r="H234" s="4" t="s">
        <v>38</v>
      </c>
      <c r="J234" s="4" t="s">
        <v>125</v>
      </c>
      <c r="K234" s="4" t="s">
        <v>126</v>
      </c>
      <c r="L234" s="5">
        <v>38012</v>
      </c>
      <c r="M234" s="5">
        <v>38014</v>
      </c>
      <c r="S234" s="4" t="s">
        <v>41</v>
      </c>
      <c r="U234" s="4" t="s">
        <v>42</v>
      </c>
      <c r="V234" s="4">
        <f>0</f>
        <v>0</v>
      </c>
      <c r="W234" s="4" t="s">
        <v>865</v>
      </c>
      <c r="X234" s="4" t="s">
        <v>44</v>
      </c>
    </row>
    <row r="235" spans="1:24" s="4" customFormat="1" x14ac:dyDescent="0.25">
      <c r="A235" s="8" t="s">
        <v>3949</v>
      </c>
      <c r="B235" s="4" t="s">
        <v>925</v>
      </c>
      <c r="C235" s="4" t="s">
        <v>873</v>
      </c>
      <c r="D235" s="4" t="s">
        <v>874</v>
      </c>
      <c r="E235" s="8"/>
      <c r="F235" s="4" t="s">
        <v>105</v>
      </c>
      <c r="G235" s="4" t="s">
        <v>875</v>
      </c>
      <c r="H235" s="4" t="s">
        <v>38</v>
      </c>
      <c r="J235" s="4" t="s">
        <v>125</v>
      </c>
      <c r="K235" s="4" t="s">
        <v>126</v>
      </c>
      <c r="L235" s="5">
        <v>38012</v>
      </c>
      <c r="M235" s="5">
        <v>38014</v>
      </c>
      <c r="S235" s="4" t="s">
        <v>41</v>
      </c>
      <c r="U235" s="4" t="s">
        <v>42</v>
      </c>
      <c r="V235" s="4">
        <f>0</f>
        <v>0</v>
      </c>
      <c r="W235" s="4" t="s">
        <v>865</v>
      </c>
      <c r="X235" s="4" t="s">
        <v>44</v>
      </c>
    </row>
    <row r="236" spans="1:24" s="4" customFormat="1" x14ac:dyDescent="0.25">
      <c r="A236" s="8" t="s">
        <v>3949</v>
      </c>
      <c r="B236" s="4" t="s">
        <v>926</v>
      </c>
      <c r="C236" s="4" t="s">
        <v>873</v>
      </c>
      <c r="D236" s="4" t="s">
        <v>874</v>
      </c>
      <c r="E236" s="8"/>
      <c r="F236" s="4" t="s">
        <v>105</v>
      </c>
      <c r="G236" s="4" t="s">
        <v>875</v>
      </c>
      <c r="H236" s="4" t="s">
        <v>38</v>
      </c>
      <c r="J236" s="4" t="s">
        <v>125</v>
      </c>
      <c r="K236" s="4" t="s">
        <v>126</v>
      </c>
      <c r="L236" s="5">
        <v>38012</v>
      </c>
      <c r="M236" s="5">
        <v>38509</v>
      </c>
      <c r="S236" s="4" t="s">
        <v>41</v>
      </c>
      <c r="U236" s="4" t="s">
        <v>42</v>
      </c>
      <c r="V236" s="4">
        <f>0</f>
        <v>0</v>
      </c>
      <c r="W236" s="4" t="s">
        <v>865</v>
      </c>
      <c r="X236" s="4" t="s">
        <v>44</v>
      </c>
    </row>
    <row r="237" spans="1:24" s="4" customFormat="1" x14ac:dyDescent="0.25">
      <c r="A237" s="8" t="s">
        <v>3949</v>
      </c>
      <c r="B237" s="4" t="s">
        <v>927</v>
      </c>
      <c r="C237" s="4" t="s">
        <v>873</v>
      </c>
      <c r="D237" s="4" t="s">
        <v>874</v>
      </c>
      <c r="E237" s="8"/>
      <c r="F237" s="4" t="s">
        <v>105</v>
      </c>
      <c r="G237" s="4" t="s">
        <v>875</v>
      </c>
      <c r="H237" s="4" t="s">
        <v>38</v>
      </c>
      <c r="J237" s="4" t="s">
        <v>125</v>
      </c>
      <c r="K237" s="4" t="s">
        <v>126</v>
      </c>
      <c r="L237" s="5">
        <v>38012</v>
      </c>
      <c r="M237" s="5">
        <v>38509</v>
      </c>
      <c r="S237" s="4" t="s">
        <v>41</v>
      </c>
      <c r="U237" s="4" t="s">
        <v>42</v>
      </c>
      <c r="V237" s="4">
        <f>0</f>
        <v>0</v>
      </c>
      <c r="W237" s="4" t="s">
        <v>865</v>
      </c>
      <c r="X237" s="4" t="s">
        <v>44</v>
      </c>
    </row>
    <row r="238" spans="1:24" s="4" customFormat="1" x14ac:dyDescent="0.25">
      <c r="A238" s="8" t="s">
        <v>3949</v>
      </c>
      <c r="B238" s="4" t="s">
        <v>928</v>
      </c>
      <c r="C238" s="4" t="s">
        <v>873</v>
      </c>
      <c r="D238" s="4" t="s">
        <v>874</v>
      </c>
      <c r="E238" s="8"/>
      <c r="F238" s="4" t="s">
        <v>105</v>
      </c>
      <c r="G238" s="4" t="s">
        <v>875</v>
      </c>
      <c r="H238" s="4" t="s">
        <v>38</v>
      </c>
      <c r="J238" s="4" t="s">
        <v>125</v>
      </c>
      <c r="K238" s="4" t="s">
        <v>126</v>
      </c>
      <c r="L238" s="5">
        <v>38012</v>
      </c>
      <c r="M238" s="5">
        <v>38509</v>
      </c>
      <c r="S238" s="4" t="s">
        <v>41</v>
      </c>
      <c r="U238" s="4" t="s">
        <v>42</v>
      </c>
      <c r="V238" s="4">
        <f>0</f>
        <v>0</v>
      </c>
      <c r="W238" s="4" t="s">
        <v>865</v>
      </c>
      <c r="X238" s="4" t="s">
        <v>44</v>
      </c>
    </row>
    <row r="239" spans="1:24" s="4" customFormat="1" x14ac:dyDescent="0.25">
      <c r="A239" s="8" t="s">
        <v>3949</v>
      </c>
      <c r="B239" s="4" t="s">
        <v>929</v>
      </c>
      <c r="C239" s="4" t="s">
        <v>873</v>
      </c>
      <c r="D239" s="4" t="s">
        <v>874</v>
      </c>
      <c r="E239" s="8"/>
      <c r="F239" s="4" t="s">
        <v>105</v>
      </c>
      <c r="G239" s="4" t="s">
        <v>875</v>
      </c>
      <c r="H239" s="4" t="s">
        <v>38</v>
      </c>
      <c r="J239" s="4" t="s">
        <v>125</v>
      </c>
      <c r="K239" s="4" t="s">
        <v>126</v>
      </c>
      <c r="L239" s="5">
        <v>38012</v>
      </c>
      <c r="M239" s="5">
        <v>38509</v>
      </c>
      <c r="S239" s="4" t="s">
        <v>41</v>
      </c>
      <c r="U239" s="4" t="s">
        <v>42</v>
      </c>
      <c r="V239" s="4">
        <f>0</f>
        <v>0</v>
      </c>
      <c r="W239" s="4" t="s">
        <v>865</v>
      </c>
      <c r="X239" s="4" t="s">
        <v>44</v>
      </c>
    </row>
    <row r="240" spans="1:24" s="4" customFormat="1" x14ac:dyDescent="0.25">
      <c r="A240" s="8" t="s">
        <v>3949</v>
      </c>
      <c r="B240" s="4" t="s">
        <v>930</v>
      </c>
      <c r="C240" s="4" t="s">
        <v>873</v>
      </c>
      <c r="D240" s="4" t="s">
        <v>874</v>
      </c>
      <c r="E240" s="8"/>
      <c r="F240" s="4" t="s">
        <v>105</v>
      </c>
      <c r="G240" s="4" t="s">
        <v>931</v>
      </c>
      <c r="H240" s="4" t="s">
        <v>38</v>
      </c>
      <c r="J240" s="4" t="s">
        <v>125</v>
      </c>
      <c r="K240" s="4" t="s">
        <v>126</v>
      </c>
      <c r="L240" s="5">
        <v>38012</v>
      </c>
      <c r="M240" s="5">
        <v>38509</v>
      </c>
      <c r="S240" s="4" t="s">
        <v>41</v>
      </c>
      <c r="U240" s="4" t="s">
        <v>42</v>
      </c>
      <c r="V240" s="4">
        <f>0</f>
        <v>0</v>
      </c>
      <c r="W240" s="4" t="s">
        <v>865</v>
      </c>
      <c r="X240" s="4" t="s">
        <v>44</v>
      </c>
    </row>
    <row r="241" spans="1:24" s="4" customFormat="1" x14ac:dyDescent="0.25">
      <c r="A241" s="8" t="s">
        <v>3949</v>
      </c>
      <c r="B241" s="4" t="s">
        <v>932</v>
      </c>
      <c r="C241" s="4" t="s">
        <v>873</v>
      </c>
      <c r="D241" s="4" t="s">
        <v>874</v>
      </c>
      <c r="E241" s="8"/>
      <c r="F241" s="4" t="s">
        <v>105</v>
      </c>
      <c r="G241" s="4" t="s">
        <v>875</v>
      </c>
      <c r="H241" s="4" t="s">
        <v>38</v>
      </c>
      <c r="J241" s="4" t="s">
        <v>125</v>
      </c>
      <c r="K241" s="4" t="s">
        <v>126</v>
      </c>
      <c r="L241" s="5">
        <v>38012</v>
      </c>
      <c r="M241" s="5">
        <v>38509</v>
      </c>
      <c r="S241" s="4" t="s">
        <v>41</v>
      </c>
      <c r="U241" s="4" t="s">
        <v>42</v>
      </c>
      <c r="V241" s="4">
        <f>0</f>
        <v>0</v>
      </c>
      <c r="W241" s="4" t="s">
        <v>865</v>
      </c>
      <c r="X241" s="4" t="s">
        <v>44</v>
      </c>
    </row>
    <row r="242" spans="1:24" s="4" customFormat="1" x14ac:dyDescent="0.25">
      <c r="A242" s="8" t="s">
        <v>3949</v>
      </c>
      <c r="B242" s="4" t="s">
        <v>933</v>
      </c>
      <c r="C242" s="4" t="s">
        <v>873</v>
      </c>
      <c r="D242" s="4" t="s">
        <v>874</v>
      </c>
      <c r="E242" s="8"/>
      <c r="F242" s="4" t="s">
        <v>105</v>
      </c>
      <c r="G242" s="4" t="s">
        <v>875</v>
      </c>
      <c r="H242" s="4" t="s">
        <v>38</v>
      </c>
      <c r="J242" s="4" t="s">
        <v>125</v>
      </c>
      <c r="K242" s="4" t="s">
        <v>126</v>
      </c>
      <c r="L242" s="5">
        <v>38012</v>
      </c>
      <c r="M242" s="5">
        <v>38509</v>
      </c>
      <c r="S242" s="4" t="s">
        <v>41</v>
      </c>
      <c r="U242" s="4" t="s">
        <v>42</v>
      </c>
      <c r="V242" s="4">
        <f>0</f>
        <v>0</v>
      </c>
      <c r="W242" s="4" t="s">
        <v>865</v>
      </c>
      <c r="X242" s="4" t="s">
        <v>44</v>
      </c>
    </row>
    <row r="243" spans="1:24" s="4" customFormat="1" x14ac:dyDescent="0.25">
      <c r="A243" s="8" t="s">
        <v>3949</v>
      </c>
      <c r="B243" s="4" t="s">
        <v>934</v>
      </c>
      <c r="C243" s="4" t="s">
        <v>873</v>
      </c>
      <c r="D243" s="4" t="s">
        <v>874</v>
      </c>
      <c r="E243" s="8"/>
      <c r="F243" s="4" t="s">
        <v>105</v>
      </c>
      <c r="G243" s="4" t="s">
        <v>875</v>
      </c>
      <c r="H243" s="4" t="s">
        <v>38</v>
      </c>
      <c r="J243" s="4" t="s">
        <v>125</v>
      </c>
      <c r="K243" s="4" t="s">
        <v>126</v>
      </c>
      <c r="L243" s="5">
        <v>38012</v>
      </c>
      <c r="M243" s="5">
        <v>38509</v>
      </c>
      <c r="S243" s="4" t="s">
        <v>41</v>
      </c>
      <c r="U243" s="4" t="s">
        <v>42</v>
      </c>
      <c r="V243" s="4">
        <f>0</f>
        <v>0</v>
      </c>
      <c r="W243" s="4" t="s">
        <v>865</v>
      </c>
      <c r="X243" s="4" t="s">
        <v>44</v>
      </c>
    </row>
    <row r="244" spans="1:24" s="4" customFormat="1" x14ac:dyDescent="0.25">
      <c r="A244" s="8" t="s">
        <v>3949</v>
      </c>
      <c r="B244" s="4" t="s">
        <v>935</v>
      </c>
      <c r="C244" s="4" t="s">
        <v>873</v>
      </c>
      <c r="D244" s="4" t="s">
        <v>874</v>
      </c>
      <c r="E244" s="8"/>
      <c r="F244" s="4" t="s">
        <v>105</v>
      </c>
      <c r="G244" s="4" t="s">
        <v>875</v>
      </c>
      <c r="H244" s="4" t="s">
        <v>38</v>
      </c>
      <c r="J244" s="4" t="s">
        <v>125</v>
      </c>
      <c r="K244" s="4" t="s">
        <v>126</v>
      </c>
      <c r="L244" s="5">
        <v>38012</v>
      </c>
      <c r="M244" s="5">
        <v>38509</v>
      </c>
      <c r="S244" s="4" t="s">
        <v>41</v>
      </c>
      <c r="U244" s="4" t="s">
        <v>42</v>
      </c>
      <c r="V244" s="4">
        <f>0</f>
        <v>0</v>
      </c>
      <c r="W244" s="4" t="s">
        <v>865</v>
      </c>
      <c r="X244" s="4" t="s">
        <v>44</v>
      </c>
    </row>
    <row r="245" spans="1:24" s="4" customFormat="1" x14ac:dyDescent="0.25">
      <c r="A245" s="8" t="s">
        <v>3949</v>
      </c>
      <c r="B245" s="4" t="s">
        <v>936</v>
      </c>
      <c r="C245" s="4" t="s">
        <v>873</v>
      </c>
      <c r="D245" s="4" t="s">
        <v>874</v>
      </c>
      <c r="E245" s="8"/>
      <c r="F245" s="4" t="s">
        <v>105</v>
      </c>
      <c r="G245" s="4" t="s">
        <v>875</v>
      </c>
      <c r="H245" s="4" t="s">
        <v>38</v>
      </c>
      <c r="J245" s="4" t="s">
        <v>125</v>
      </c>
      <c r="K245" s="4" t="s">
        <v>126</v>
      </c>
      <c r="L245" s="5">
        <v>38012</v>
      </c>
      <c r="M245" s="5">
        <v>38509</v>
      </c>
      <c r="S245" s="4" t="s">
        <v>41</v>
      </c>
      <c r="U245" s="4" t="s">
        <v>42</v>
      </c>
      <c r="V245" s="4">
        <f>0</f>
        <v>0</v>
      </c>
      <c r="W245" s="4" t="s">
        <v>865</v>
      </c>
      <c r="X245" s="4" t="s">
        <v>44</v>
      </c>
    </row>
    <row r="246" spans="1:24" s="4" customFormat="1" x14ac:dyDescent="0.25">
      <c r="A246" s="8" t="s">
        <v>3949</v>
      </c>
      <c r="B246" s="4" t="s">
        <v>937</v>
      </c>
      <c r="C246" s="4" t="s">
        <v>873</v>
      </c>
      <c r="D246" s="4" t="s">
        <v>874</v>
      </c>
      <c r="E246" s="8"/>
      <c r="F246" s="4" t="s">
        <v>105</v>
      </c>
      <c r="G246" s="4" t="s">
        <v>875</v>
      </c>
      <c r="H246" s="4" t="s">
        <v>38</v>
      </c>
      <c r="J246" s="4" t="s">
        <v>125</v>
      </c>
      <c r="K246" s="4" t="s">
        <v>126</v>
      </c>
      <c r="L246" s="5">
        <v>38012</v>
      </c>
      <c r="M246" s="5">
        <v>38509</v>
      </c>
      <c r="S246" s="4" t="s">
        <v>41</v>
      </c>
      <c r="U246" s="4" t="s">
        <v>42</v>
      </c>
      <c r="V246" s="4">
        <f>0</f>
        <v>0</v>
      </c>
      <c r="W246" s="4" t="s">
        <v>865</v>
      </c>
      <c r="X246" s="4" t="s">
        <v>44</v>
      </c>
    </row>
    <row r="247" spans="1:24" s="4" customFormat="1" x14ac:dyDescent="0.25">
      <c r="A247" s="8" t="s">
        <v>3949</v>
      </c>
      <c r="B247" s="4" t="s">
        <v>938</v>
      </c>
      <c r="C247" s="4" t="s">
        <v>873</v>
      </c>
      <c r="D247" s="4" t="s">
        <v>874</v>
      </c>
      <c r="E247" s="8"/>
      <c r="F247" s="4" t="s">
        <v>105</v>
      </c>
      <c r="G247" s="4" t="s">
        <v>875</v>
      </c>
      <c r="H247" s="4" t="s">
        <v>38</v>
      </c>
      <c r="J247" s="4" t="s">
        <v>125</v>
      </c>
      <c r="K247" s="4" t="s">
        <v>126</v>
      </c>
      <c r="L247" s="5">
        <v>38012</v>
      </c>
      <c r="M247" s="5">
        <v>38509</v>
      </c>
      <c r="S247" s="4" t="s">
        <v>41</v>
      </c>
      <c r="U247" s="4" t="s">
        <v>42</v>
      </c>
      <c r="V247" s="4">
        <f>0</f>
        <v>0</v>
      </c>
      <c r="W247" s="4" t="s">
        <v>865</v>
      </c>
      <c r="X247" s="4" t="s">
        <v>44</v>
      </c>
    </row>
    <row r="248" spans="1:24" s="4" customFormat="1" x14ac:dyDescent="0.25">
      <c r="A248" s="8" t="s">
        <v>3949</v>
      </c>
      <c r="B248" s="4" t="s">
        <v>939</v>
      </c>
      <c r="C248" s="4" t="s">
        <v>873</v>
      </c>
      <c r="D248" s="4" t="s">
        <v>874</v>
      </c>
      <c r="E248" s="8"/>
      <c r="F248" s="4" t="s">
        <v>105</v>
      </c>
      <c r="G248" s="4" t="s">
        <v>875</v>
      </c>
      <c r="H248" s="4" t="s">
        <v>38</v>
      </c>
      <c r="J248" s="4" t="s">
        <v>125</v>
      </c>
      <c r="K248" s="4" t="s">
        <v>126</v>
      </c>
      <c r="L248" s="5">
        <v>38012</v>
      </c>
      <c r="M248" s="5">
        <v>38509</v>
      </c>
      <c r="S248" s="4" t="s">
        <v>41</v>
      </c>
      <c r="U248" s="4" t="s">
        <v>42</v>
      </c>
      <c r="V248" s="4">
        <f>0</f>
        <v>0</v>
      </c>
      <c r="W248" s="4" t="s">
        <v>865</v>
      </c>
      <c r="X248" s="4" t="s">
        <v>44</v>
      </c>
    </row>
    <row r="249" spans="1:24" s="4" customFormat="1" x14ac:dyDescent="0.25">
      <c r="A249" s="8" t="s">
        <v>3949</v>
      </c>
      <c r="B249" s="4" t="s">
        <v>940</v>
      </c>
      <c r="C249" s="4" t="s">
        <v>873</v>
      </c>
      <c r="D249" s="4" t="s">
        <v>874</v>
      </c>
      <c r="E249" s="8"/>
      <c r="F249" s="4" t="s">
        <v>105</v>
      </c>
      <c r="G249" s="4" t="s">
        <v>875</v>
      </c>
      <c r="H249" s="4" t="s">
        <v>38</v>
      </c>
      <c r="J249" s="4" t="s">
        <v>125</v>
      </c>
      <c r="K249" s="4" t="s">
        <v>126</v>
      </c>
      <c r="L249" s="5">
        <v>38012</v>
      </c>
      <c r="M249" s="5">
        <v>38509</v>
      </c>
      <c r="S249" s="4" t="s">
        <v>41</v>
      </c>
      <c r="U249" s="4" t="s">
        <v>42</v>
      </c>
      <c r="V249" s="4">
        <f>0</f>
        <v>0</v>
      </c>
      <c r="W249" s="4" t="s">
        <v>865</v>
      </c>
      <c r="X249" s="4" t="s">
        <v>44</v>
      </c>
    </row>
    <row r="250" spans="1:24" s="4" customFormat="1" x14ac:dyDescent="0.25">
      <c r="A250" s="8" t="s">
        <v>3949</v>
      </c>
      <c r="B250" s="4" t="s">
        <v>941</v>
      </c>
      <c r="C250" s="4" t="s">
        <v>873</v>
      </c>
      <c r="D250" s="4" t="s">
        <v>874</v>
      </c>
      <c r="E250" s="8"/>
      <c r="F250" s="4" t="s">
        <v>105</v>
      </c>
      <c r="G250" s="4" t="s">
        <v>875</v>
      </c>
      <c r="H250" s="4" t="s">
        <v>38</v>
      </c>
      <c r="J250" s="4" t="s">
        <v>125</v>
      </c>
      <c r="K250" s="4" t="s">
        <v>126</v>
      </c>
      <c r="L250" s="5">
        <v>38012</v>
      </c>
      <c r="M250" s="5">
        <v>38509</v>
      </c>
      <c r="S250" s="4" t="s">
        <v>41</v>
      </c>
      <c r="U250" s="4" t="s">
        <v>42</v>
      </c>
      <c r="V250" s="4">
        <f>0</f>
        <v>0</v>
      </c>
      <c r="W250" s="4" t="s">
        <v>192</v>
      </c>
      <c r="X250" s="4" t="s">
        <v>44</v>
      </c>
    </row>
    <row r="251" spans="1:24" s="4" customFormat="1" x14ac:dyDescent="0.25">
      <c r="A251" s="8" t="s">
        <v>3949</v>
      </c>
      <c r="B251" s="4" t="s">
        <v>942</v>
      </c>
      <c r="C251" s="4" t="s">
        <v>873</v>
      </c>
      <c r="D251" s="4" t="s">
        <v>874</v>
      </c>
      <c r="E251" s="8"/>
      <c r="F251" s="4" t="s">
        <v>105</v>
      </c>
      <c r="G251" s="4" t="s">
        <v>875</v>
      </c>
      <c r="H251" s="4" t="s">
        <v>38</v>
      </c>
      <c r="J251" s="4" t="s">
        <v>125</v>
      </c>
      <c r="K251" s="4" t="s">
        <v>126</v>
      </c>
      <c r="L251" s="5">
        <v>38012</v>
      </c>
      <c r="M251" s="5">
        <v>38509</v>
      </c>
      <c r="S251" s="4" t="s">
        <v>41</v>
      </c>
      <c r="U251" s="4" t="s">
        <v>42</v>
      </c>
      <c r="V251" s="4">
        <f>0</f>
        <v>0</v>
      </c>
      <c r="W251" s="4" t="s">
        <v>192</v>
      </c>
      <c r="X251" s="4" t="s">
        <v>44</v>
      </c>
    </row>
    <row r="252" spans="1:24" s="4" customFormat="1" x14ac:dyDescent="0.25">
      <c r="A252" s="8" t="s">
        <v>3949</v>
      </c>
      <c r="B252" s="4" t="s">
        <v>943</v>
      </c>
      <c r="C252" s="4" t="s">
        <v>873</v>
      </c>
      <c r="D252" s="4" t="s">
        <v>874</v>
      </c>
      <c r="E252" s="8"/>
      <c r="F252" s="4" t="s">
        <v>105</v>
      </c>
      <c r="G252" s="4" t="s">
        <v>875</v>
      </c>
      <c r="H252" s="4" t="s">
        <v>38</v>
      </c>
      <c r="J252" s="4" t="s">
        <v>125</v>
      </c>
      <c r="K252" s="4" t="s">
        <v>126</v>
      </c>
      <c r="L252" s="5">
        <v>38012</v>
      </c>
      <c r="M252" s="5">
        <v>38509</v>
      </c>
      <c r="S252" s="4" t="s">
        <v>41</v>
      </c>
      <c r="U252" s="4" t="s">
        <v>42</v>
      </c>
      <c r="V252" s="4">
        <f>0</f>
        <v>0</v>
      </c>
      <c r="W252" s="4" t="s">
        <v>192</v>
      </c>
      <c r="X252" s="4" t="s">
        <v>44</v>
      </c>
    </row>
    <row r="253" spans="1:24" s="4" customFormat="1" x14ac:dyDescent="0.25">
      <c r="A253" s="8" t="s">
        <v>3949</v>
      </c>
      <c r="B253" s="4" t="s">
        <v>944</v>
      </c>
      <c r="C253" s="4" t="s">
        <v>873</v>
      </c>
      <c r="D253" s="4" t="s">
        <v>874</v>
      </c>
      <c r="E253" s="8"/>
      <c r="F253" s="4" t="s">
        <v>105</v>
      </c>
      <c r="G253" s="4" t="s">
        <v>875</v>
      </c>
      <c r="H253" s="4" t="s">
        <v>38</v>
      </c>
      <c r="J253" s="4" t="s">
        <v>125</v>
      </c>
      <c r="K253" s="4" t="s">
        <v>126</v>
      </c>
      <c r="L253" s="5">
        <v>38012</v>
      </c>
      <c r="M253" s="5">
        <v>38509</v>
      </c>
      <c r="S253" s="4" t="s">
        <v>41</v>
      </c>
      <c r="U253" s="4" t="s">
        <v>42</v>
      </c>
      <c r="V253" s="4">
        <f>0</f>
        <v>0</v>
      </c>
      <c r="W253" s="4" t="s">
        <v>192</v>
      </c>
      <c r="X253" s="4" t="s">
        <v>44</v>
      </c>
    </row>
    <row r="254" spans="1:24" s="4" customFormat="1" x14ac:dyDescent="0.25">
      <c r="A254" s="8" t="s">
        <v>3949</v>
      </c>
      <c r="B254" s="4" t="s">
        <v>945</v>
      </c>
      <c r="C254" s="4" t="s">
        <v>873</v>
      </c>
      <c r="D254" s="4" t="s">
        <v>874</v>
      </c>
      <c r="E254" s="8"/>
      <c r="F254" s="4" t="s">
        <v>105</v>
      </c>
      <c r="G254" s="4" t="s">
        <v>875</v>
      </c>
      <c r="H254" s="4" t="s">
        <v>38</v>
      </c>
      <c r="J254" s="4" t="s">
        <v>125</v>
      </c>
      <c r="K254" s="4" t="s">
        <v>126</v>
      </c>
      <c r="L254" s="5">
        <v>38012</v>
      </c>
      <c r="M254" s="5">
        <v>38509</v>
      </c>
      <c r="S254" s="4" t="s">
        <v>41</v>
      </c>
      <c r="U254" s="4" t="s">
        <v>42</v>
      </c>
      <c r="V254" s="4">
        <f>0</f>
        <v>0</v>
      </c>
      <c r="W254" s="4" t="s">
        <v>192</v>
      </c>
      <c r="X254" s="4" t="s">
        <v>44</v>
      </c>
    </row>
    <row r="255" spans="1:24" s="4" customFormat="1" x14ac:dyDescent="0.25">
      <c r="A255" s="8" t="s">
        <v>3949</v>
      </c>
      <c r="B255" s="4" t="s">
        <v>946</v>
      </c>
      <c r="C255" s="4" t="s">
        <v>873</v>
      </c>
      <c r="D255" s="4" t="s">
        <v>874</v>
      </c>
      <c r="E255" s="8"/>
      <c r="F255" s="4" t="s">
        <v>105</v>
      </c>
      <c r="G255" s="4" t="s">
        <v>875</v>
      </c>
      <c r="H255" s="4" t="s">
        <v>38</v>
      </c>
      <c r="J255" s="4" t="s">
        <v>125</v>
      </c>
      <c r="K255" s="4" t="s">
        <v>126</v>
      </c>
      <c r="L255" s="5">
        <v>38012</v>
      </c>
      <c r="M255" s="5">
        <v>38509</v>
      </c>
      <c r="S255" s="4" t="s">
        <v>41</v>
      </c>
      <c r="U255" s="4" t="s">
        <v>42</v>
      </c>
      <c r="V255" s="4">
        <f>0</f>
        <v>0</v>
      </c>
      <c r="W255" s="4" t="s">
        <v>192</v>
      </c>
      <c r="X255" s="4" t="s">
        <v>44</v>
      </c>
    </row>
    <row r="256" spans="1:24" s="4" customFormat="1" x14ac:dyDescent="0.25">
      <c r="A256" s="8" t="s">
        <v>3949</v>
      </c>
      <c r="B256" s="4" t="s">
        <v>947</v>
      </c>
      <c r="C256" s="4" t="s">
        <v>873</v>
      </c>
      <c r="D256" s="4" t="s">
        <v>874</v>
      </c>
      <c r="E256" s="8"/>
      <c r="F256" s="4" t="s">
        <v>105</v>
      </c>
      <c r="G256" s="4" t="s">
        <v>875</v>
      </c>
      <c r="H256" s="4" t="s">
        <v>38</v>
      </c>
      <c r="J256" s="4" t="s">
        <v>125</v>
      </c>
      <c r="K256" s="4" t="s">
        <v>126</v>
      </c>
      <c r="L256" s="5">
        <v>38012</v>
      </c>
      <c r="M256" s="5">
        <v>38509</v>
      </c>
      <c r="S256" s="4" t="s">
        <v>41</v>
      </c>
      <c r="U256" s="4" t="s">
        <v>42</v>
      </c>
      <c r="V256" s="4">
        <f>0</f>
        <v>0</v>
      </c>
      <c r="W256" s="4" t="s">
        <v>192</v>
      </c>
      <c r="X256" s="4" t="s">
        <v>44</v>
      </c>
    </row>
    <row r="257" spans="1:24" s="4" customFormat="1" x14ac:dyDescent="0.25">
      <c r="A257" s="8" t="s">
        <v>3949</v>
      </c>
      <c r="B257" s="4" t="s">
        <v>948</v>
      </c>
      <c r="C257" s="4" t="s">
        <v>873</v>
      </c>
      <c r="D257" s="4" t="s">
        <v>874</v>
      </c>
      <c r="E257" s="8"/>
      <c r="F257" s="4" t="s">
        <v>105</v>
      </c>
      <c r="G257" s="4" t="s">
        <v>875</v>
      </c>
      <c r="H257" s="4" t="s">
        <v>38</v>
      </c>
      <c r="J257" s="4" t="s">
        <v>125</v>
      </c>
      <c r="K257" s="4" t="s">
        <v>126</v>
      </c>
      <c r="L257" s="5">
        <v>38012</v>
      </c>
      <c r="M257" s="5">
        <v>38509</v>
      </c>
      <c r="S257" s="4" t="s">
        <v>41</v>
      </c>
      <c r="U257" s="4" t="s">
        <v>42</v>
      </c>
      <c r="V257" s="4">
        <f>0</f>
        <v>0</v>
      </c>
      <c r="W257" s="4" t="s">
        <v>192</v>
      </c>
      <c r="X257" s="4" t="s">
        <v>44</v>
      </c>
    </row>
    <row r="258" spans="1:24" s="4" customFormat="1" x14ac:dyDescent="0.25">
      <c r="A258" s="8" t="s">
        <v>3949</v>
      </c>
      <c r="B258" s="4" t="s">
        <v>949</v>
      </c>
      <c r="C258" s="4" t="s">
        <v>873</v>
      </c>
      <c r="D258" s="4" t="s">
        <v>874</v>
      </c>
      <c r="E258" s="8"/>
      <c r="F258" s="4" t="s">
        <v>105</v>
      </c>
      <c r="G258" s="4" t="s">
        <v>875</v>
      </c>
      <c r="H258" s="4" t="s">
        <v>38</v>
      </c>
      <c r="J258" s="4" t="s">
        <v>125</v>
      </c>
      <c r="K258" s="4" t="s">
        <v>126</v>
      </c>
      <c r="L258" s="5">
        <v>38012</v>
      </c>
      <c r="M258" s="5">
        <v>38509</v>
      </c>
      <c r="S258" s="4" t="s">
        <v>41</v>
      </c>
      <c r="U258" s="4" t="s">
        <v>42</v>
      </c>
      <c r="V258" s="4">
        <f>0</f>
        <v>0</v>
      </c>
      <c r="W258" s="4" t="s">
        <v>192</v>
      </c>
      <c r="X258" s="4" t="s">
        <v>44</v>
      </c>
    </row>
    <row r="259" spans="1:24" s="4" customFormat="1" x14ac:dyDescent="0.25">
      <c r="A259" s="8" t="s">
        <v>3949</v>
      </c>
      <c r="B259" s="4" t="s">
        <v>950</v>
      </c>
      <c r="C259" s="4" t="s">
        <v>873</v>
      </c>
      <c r="D259" s="4" t="s">
        <v>874</v>
      </c>
      <c r="E259" s="8"/>
      <c r="F259" s="4" t="s">
        <v>105</v>
      </c>
      <c r="G259" s="4" t="s">
        <v>875</v>
      </c>
      <c r="H259" s="4" t="s">
        <v>38</v>
      </c>
      <c r="J259" s="4" t="s">
        <v>125</v>
      </c>
      <c r="K259" s="4" t="s">
        <v>126</v>
      </c>
      <c r="L259" s="5">
        <v>38012</v>
      </c>
      <c r="M259" s="5">
        <v>38509</v>
      </c>
      <c r="S259" s="4" t="s">
        <v>41</v>
      </c>
      <c r="U259" s="4" t="s">
        <v>42</v>
      </c>
      <c r="V259" s="4">
        <f>0</f>
        <v>0</v>
      </c>
      <c r="W259" s="4" t="s">
        <v>192</v>
      </c>
      <c r="X259" s="4" t="s">
        <v>44</v>
      </c>
    </row>
    <row r="260" spans="1:24" s="4" customFormat="1" x14ac:dyDescent="0.25">
      <c r="A260" s="8" t="s">
        <v>3949</v>
      </c>
      <c r="B260" s="4" t="s">
        <v>951</v>
      </c>
      <c r="C260" s="4" t="s">
        <v>873</v>
      </c>
      <c r="D260" s="4" t="s">
        <v>874</v>
      </c>
      <c r="E260" s="8"/>
      <c r="F260" s="4" t="s">
        <v>105</v>
      </c>
      <c r="G260" s="4" t="s">
        <v>875</v>
      </c>
      <c r="H260" s="4" t="s">
        <v>38</v>
      </c>
      <c r="J260" s="4" t="s">
        <v>125</v>
      </c>
      <c r="K260" s="4" t="s">
        <v>126</v>
      </c>
      <c r="L260" s="5">
        <v>38012</v>
      </c>
      <c r="M260" s="5">
        <v>38509</v>
      </c>
      <c r="S260" s="4" t="s">
        <v>41</v>
      </c>
      <c r="U260" s="4" t="s">
        <v>42</v>
      </c>
      <c r="V260" s="4">
        <f>0</f>
        <v>0</v>
      </c>
      <c r="W260" s="4" t="s">
        <v>192</v>
      </c>
      <c r="X260" s="4" t="s">
        <v>44</v>
      </c>
    </row>
    <row r="261" spans="1:24" s="4" customFormat="1" x14ac:dyDescent="0.25">
      <c r="A261" s="8" t="s">
        <v>3949</v>
      </c>
      <c r="B261" s="4" t="s">
        <v>952</v>
      </c>
      <c r="C261" s="4" t="s">
        <v>873</v>
      </c>
      <c r="D261" s="4" t="s">
        <v>874</v>
      </c>
      <c r="E261" s="8"/>
      <c r="F261" s="4" t="s">
        <v>105</v>
      </c>
      <c r="G261" s="4" t="s">
        <v>875</v>
      </c>
      <c r="H261" s="4" t="s">
        <v>38</v>
      </c>
      <c r="J261" s="4" t="s">
        <v>125</v>
      </c>
      <c r="K261" s="4" t="s">
        <v>126</v>
      </c>
      <c r="L261" s="5">
        <v>38012</v>
      </c>
      <c r="M261" s="5">
        <v>38509</v>
      </c>
      <c r="S261" s="4" t="s">
        <v>41</v>
      </c>
      <c r="U261" s="4" t="s">
        <v>42</v>
      </c>
      <c r="V261" s="4">
        <f>0</f>
        <v>0</v>
      </c>
      <c r="W261" s="4" t="s">
        <v>192</v>
      </c>
      <c r="X261" s="4" t="s">
        <v>44</v>
      </c>
    </row>
    <row r="262" spans="1:24" s="4" customFormat="1" x14ac:dyDescent="0.25">
      <c r="A262" s="8" t="s">
        <v>3949</v>
      </c>
      <c r="B262" s="4" t="s">
        <v>953</v>
      </c>
      <c r="C262" s="4" t="s">
        <v>873</v>
      </c>
      <c r="D262" s="4" t="s">
        <v>874</v>
      </c>
      <c r="E262" s="8"/>
      <c r="F262" s="4" t="s">
        <v>105</v>
      </c>
      <c r="G262" s="4" t="s">
        <v>875</v>
      </c>
      <c r="H262" s="4" t="s">
        <v>38</v>
      </c>
      <c r="J262" s="4" t="s">
        <v>125</v>
      </c>
      <c r="K262" s="4" t="s">
        <v>126</v>
      </c>
      <c r="L262" s="5">
        <v>38012</v>
      </c>
      <c r="M262" s="5">
        <v>38509</v>
      </c>
      <c r="S262" s="4" t="s">
        <v>41</v>
      </c>
      <c r="U262" s="4" t="s">
        <v>42</v>
      </c>
      <c r="V262" s="4">
        <f>0</f>
        <v>0</v>
      </c>
      <c r="W262" s="4" t="s">
        <v>192</v>
      </c>
      <c r="X262" s="4" t="s">
        <v>44</v>
      </c>
    </row>
    <row r="263" spans="1:24" s="4" customFormat="1" x14ac:dyDescent="0.25">
      <c r="A263" s="8" t="s">
        <v>3949</v>
      </c>
      <c r="B263" s="4" t="s">
        <v>954</v>
      </c>
      <c r="C263" s="4" t="s">
        <v>873</v>
      </c>
      <c r="D263" s="4" t="s">
        <v>874</v>
      </c>
      <c r="E263" s="8"/>
      <c r="F263" s="4" t="s">
        <v>105</v>
      </c>
      <c r="G263" s="4" t="s">
        <v>875</v>
      </c>
      <c r="H263" s="4" t="s">
        <v>38</v>
      </c>
      <c r="J263" s="4" t="s">
        <v>125</v>
      </c>
      <c r="K263" s="4" t="s">
        <v>126</v>
      </c>
      <c r="L263" s="5">
        <v>38012</v>
      </c>
      <c r="M263" s="5">
        <v>38509</v>
      </c>
      <c r="S263" s="4" t="s">
        <v>41</v>
      </c>
      <c r="U263" s="4" t="s">
        <v>42</v>
      </c>
      <c r="V263" s="4">
        <f>0</f>
        <v>0</v>
      </c>
      <c r="W263" s="4" t="s">
        <v>192</v>
      </c>
      <c r="X263" s="4" t="s">
        <v>44</v>
      </c>
    </row>
    <row r="264" spans="1:24" s="4" customFormat="1" x14ac:dyDescent="0.25">
      <c r="A264" s="8" t="s">
        <v>3949</v>
      </c>
      <c r="B264" s="4" t="s">
        <v>955</v>
      </c>
      <c r="C264" s="4" t="s">
        <v>873</v>
      </c>
      <c r="D264" s="4" t="s">
        <v>874</v>
      </c>
      <c r="E264" s="8"/>
      <c r="F264" s="4" t="s">
        <v>105</v>
      </c>
      <c r="G264" s="4" t="s">
        <v>875</v>
      </c>
      <c r="H264" s="4" t="s">
        <v>38</v>
      </c>
      <c r="J264" s="4" t="s">
        <v>125</v>
      </c>
      <c r="K264" s="4" t="s">
        <v>126</v>
      </c>
      <c r="L264" s="5">
        <v>38012</v>
      </c>
      <c r="M264" s="5">
        <v>38509</v>
      </c>
      <c r="S264" s="4" t="s">
        <v>41</v>
      </c>
      <c r="U264" s="4" t="s">
        <v>42</v>
      </c>
      <c r="V264" s="4">
        <f>0</f>
        <v>0</v>
      </c>
      <c r="W264" s="4" t="s">
        <v>192</v>
      </c>
      <c r="X264" s="4" t="s">
        <v>44</v>
      </c>
    </row>
    <row r="265" spans="1:24" s="4" customFormat="1" x14ac:dyDescent="0.25">
      <c r="A265" s="8" t="s">
        <v>3949</v>
      </c>
      <c r="B265" s="4" t="s">
        <v>956</v>
      </c>
      <c r="C265" s="4" t="s">
        <v>873</v>
      </c>
      <c r="D265" s="4" t="s">
        <v>874</v>
      </c>
      <c r="E265" s="8"/>
      <c r="F265" s="4" t="s">
        <v>105</v>
      </c>
      <c r="G265" s="4" t="s">
        <v>875</v>
      </c>
      <c r="H265" s="4" t="s">
        <v>38</v>
      </c>
      <c r="J265" s="4" t="s">
        <v>125</v>
      </c>
      <c r="K265" s="4" t="s">
        <v>126</v>
      </c>
      <c r="L265" s="5">
        <v>38012</v>
      </c>
      <c r="M265" s="5">
        <v>38509</v>
      </c>
      <c r="S265" s="4" t="s">
        <v>41</v>
      </c>
      <c r="U265" s="4" t="s">
        <v>42</v>
      </c>
      <c r="V265" s="4">
        <f>0</f>
        <v>0</v>
      </c>
      <c r="W265" s="4" t="s">
        <v>957</v>
      </c>
      <c r="X265" s="4" t="s">
        <v>44</v>
      </c>
    </row>
    <row r="266" spans="1:24" s="4" customFormat="1" x14ac:dyDescent="0.25">
      <c r="A266" s="8" t="s">
        <v>3949</v>
      </c>
      <c r="B266" s="4" t="s">
        <v>958</v>
      </c>
      <c r="C266" s="4" t="s">
        <v>873</v>
      </c>
      <c r="D266" s="4" t="s">
        <v>874</v>
      </c>
      <c r="E266" s="8"/>
      <c r="F266" s="4" t="s">
        <v>105</v>
      </c>
      <c r="G266" s="4" t="s">
        <v>875</v>
      </c>
      <c r="H266" s="4" t="s">
        <v>38</v>
      </c>
      <c r="J266" s="4" t="s">
        <v>125</v>
      </c>
      <c r="K266" s="4" t="s">
        <v>126</v>
      </c>
      <c r="L266" s="5">
        <v>38012</v>
      </c>
      <c r="M266" s="5">
        <v>38509</v>
      </c>
      <c r="S266" s="4" t="s">
        <v>41</v>
      </c>
      <c r="U266" s="4" t="s">
        <v>42</v>
      </c>
      <c r="V266" s="4">
        <f>0</f>
        <v>0</v>
      </c>
      <c r="W266" s="4" t="s">
        <v>192</v>
      </c>
      <c r="X266" s="4" t="s">
        <v>44</v>
      </c>
    </row>
    <row r="267" spans="1:24" s="4" customFormat="1" x14ac:dyDescent="0.25">
      <c r="A267" s="8" t="s">
        <v>3949</v>
      </c>
      <c r="B267" s="4" t="s">
        <v>959</v>
      </c>
      <c r="C267" s="4" t="s">
        <v>873</v>
      </c>
      <c r="D267" s="4" t="s">
        <v>874</v>
      </c>
      <c r="E267" s="8"/>
      <c r="F267" s="4" t="s">
        <v>105</v>
      </c>
      <c r="G267" s="4" t="s">
        <v>875</v>
      </c>
      <c r="H267" s="4" t="s">
        <v>38</v>
      </c>
      <c r="J267" s="4" t="s">
        <v>125</v>
      </c>
      <c r="K267" s="4" t="s">
        <v>126</v>
      </c>
      <c r="L267" s="5">
        <v>38012</v>
      </c>
      <c r="M267" s="5">
        <v>38509</v>
      </c>
      <c r="S267" s="4" t="s">
        <v>41</v>
      </c>
      <c r="U267" s="4" t="s">
        <v>42</v>
      </c>
      <c r="V267" s="4">
        <f>0</f>
        <v>0</v>
      </c>
      <c r="W267" s="4" t="s">
        <v>192</v>
      </c>
      <c r="X267" s="4" t="s">
        <v>44</v>
      </c>
    </row>
    <row r="268" spans="1:24" s="4" customFormat="1" x14ac:dyDescent="0.25">
      <c r="A268" s="8" t="s">
        <v>3949</v>
      </c>
      <c r="B268" s="4" t="s">
        <v>960</v>
      </c>
      <c r="C268" s="4" t="s">
        <v>873</v>
      </c>
      <c r="D268" s="4" t="s">
        <v>874</v>
      </c>
      <c r="E268" s="8"/>
      <c r="F268" s="4" t="s">
        <v>105</v>
      </c>
      <c r="G268" s="4" t="s">
        <v>875</v>
      </c>
      <c r="H268" s="4" t="s">
        <v>38</v>
      </c>
      <c r="J268" s="4" t="s">
        <v>125</v>
      </c>
      <c r="K268" s="4" t="s">
        <v>126</v>
      </c>
      <c r="L268" s="5">
        <v>38012</v>
      </c>
      <c r="M268" s="5">
        <v>38509</v>
      </c>
      <c r="S268" s="4" t="s">
        <v>41</v>
      </c>
      <c r="U268" s="4" t="s">
        <v>42</v>
      </c>
      <c r="V268" s="4">
        <f>0</f>
        <v>0</v>
      </c>
      <c r="W268" s="4" t="s">
        <v>192</v>
      </c>
      <c r="X268" s="4" t="s">
        <v>44</v>
      </c>
    </row>
    <row r="269" spans="1:24" s="4" customFormat="1" x14ac:dyDescent="0.25">
      <c r="A269" s="8" t="s">
        <v>3949</v>
      </c>
      <c r="B269" s="4" t="s">
        <v>961</v>
      </c>
      <c r="C269" s="4" t="s">
        <v>873</v>
      </c>
      <c r="D269" s="4" t="s">
        <v>874</v>
      </c>
      <c r="E269" s="8"/>
      <c r="F269" s="4" t="s">
        <v>105</v>
      </c>
      <c r="G269" s="4" t="s">
        <v>875</v>
      </c>
      <c r="H269" s="4" t="s">
        <v>38</v>
      </c>
      <c r="J269" s="4" t="s">
        <v>125</v>
      </c>
      <c r="K269" s="4" t="s">
        <v>126</v>
      </c>
      <c r="L269" s="5">
        <v>38012</v>
      </c>
      <c r="M269" s="5">
        <v>38509</v>
      </c>
      <c r="S269" s="4" t="s">
        <v>41</v>
      </c>
      <c r="U269" s="4" t="s">
        <v>42</v>
      </c>
      <c r="V269" s="4">
        <f>0</f>
        <v>0</v>
      </c>
      <c r="W269" s="4" t="s">
        <v>192</v>
      </c>
      <c r="X269" s="4" t="s">
        <v>44</v>
      </c>
    </row>
    <row r="270" spans="1:24" s="4" customFormat="1" x14ac:dyDescent="0.25">
      <c r="A270" s="8" t="s">
        <v>3949</v>
      </c>
      <c r="B270" s="4" t="s">
        <v>962</v>
      </c>
      <c r="C270" s="4" t="s">
        <v>873</v>
      </c>
      <c r="D270" s="4" t="s">
        <v>874</v>
      </c>
      <c r="E270" s="8"/>
      <c r="F270" s="4" t="s">
        <v>105</v>
      </c>
      <c r="G270" s="4" t="s">
        <v>875</v>
      </c>
      <c r="H270" s="4" t="s">
        <v>38</v>
      </c>
      <c r="J270" s="4" t="s">
        <v>125</v>
      </c>
      <c r="K270" s="4" t="s">
        <v>126</v>
      </c>
      <c r="L270" s="5">
        <v>38012</v>
      </c>
      <c r="M270" s="5">
        <v>38509</v>
      </c>
      <c r="S270" s="4" t="s">
        <v>41</v>
      </c>
      <c r="U270" s="4" t="s">
        <v>42</v>
      </c>
      <c r="V270" s="4">
        <f>0</f>
        <v>0</v>
      </c>
      <c r="W270" s="4" t="s">
        <v>192</v>
      </c>
      <c r="X270" s="4" t="s">
        <v>44</v>
      </c>
    </row>
    <row r="271" spans="1:24" s="4" customFormat="1" x14ac:dyDescent="0.25">
      <c r="A271" s="8" t="s">
        <v>3949</v>
      </c>
      <c r="B271" s="4" t="s">
        <v>963</v>
      </c>
      <c r="C271" s="4" t="s">
        <v>873</v>
      </c>
      <c r="D271" s="4" t="s">
        <v>874</v>
      </c>
      <c r="E271" s="8"/>
      <c r="F271" s="4" t="s">
        <v>105</v>
      </c>
      <c r="G271" s="4" t="s">
        <v>875</v>
      </c>
      <c r="H271" s="4" t="s">
        <v>38</v>
      </c>
      <c r="J271" s="4" t="s">
        <v>125</v>
      </c>
      <c r="K271" s="4" t="s">
        <v>126</v>
      </c>
      <c r="L271" s="5">
        <v>38012</v>
      </c>
      <c r="M271" s="5">
        <v>38509</v>
      </c>
      <c r="S271" s="4" t="s">
        <v>41</v>
      </c>
      <c r="U271" s="4" t="s">
        <v>42</v>
      </c>
      <c r="V271" s="4">
        <f>0</f>
        <v>0</v>
      </c>
      <c r="W271" s="4" t="s">
        <v>192</v>
      </c>
      <c r="X271" s="4" t="s">
        <v>44</v>
      </c>
    </row>
    <row r="272" spans="1:24" s="4" customFormat="1" x14ac:dyDescent="0.25">
      <c r="A272" s="8" t="s">
        <v>3949</v>
      </c>
      <c r="B272" s="4" t="s">
        <v>964</v>
      </c>
      <c r="C272" s="4" t="s">
        <v>873</v>
      </c>
      <c r="D272" s="4" t="s">
        <v>874</v>
      </c>
      <c r="E272" s="8"/>
      <c r="F272" s="4" t="s">
        <v>105</v>
      </c>
      <c r="G272" s="4" t="s">
        <v>875</v>
      </c>
      <c r="H272" s="4" t="s">
        <v>38</v>
      </c>
      <c r="J272" s="4" t="s">
        <v>125</v>
      </c>
      <c r="K272" s="4" t="s">
        <v>126</v>
      </c>
      <c r="L272" s="5">
        <v>38012</v>
      </c>
      <c r="M272" s="5">
        <v>38509</v>
      </c>
      <c r="S272" s="4" t="s">
        <v>41</v>
      </c>
      <c r="U272" s="4" t="s">
        <v>42</v>
      </c>
      <c r="V272" s="4">
        <f>0</f>
        <v>0</v>
      </c>
      <c r="W272" s="4" t="s">
        <v>192</v>
      </c>
      <c r="X272" s="4" t="s">
        <v>44</v>
      </c>
    </row>
    <row r="273" spans="1:24" s="4" customFormat="1" x14ac:dyDescent="0.25">
      <c r="A273" s="8" t="s">
        <v>3949</v>
      </c>
      <c r="B273" s="4" t="s">
        <v>965</v>
      </c>
      <c r="C273" s="4" t="s">
        <v>873</v>
      </c>
      <c r="D273" s="4" t="s">
        <v>874</v>
      </c>
      <c r="E273" s="8"/>
      <c r="F273" s="4" t="s">
        <v>105</v>
      </c>
      <c r="G273" s="4" t="s">
        <v>875</v>
      </c>
      <c r="H273" s="4" t="s">
        <v>38</v>
      </c>
      <c r="J273" s="4" t="s">
        <v>125</v>
      </c>
      <c r="K273" s="4" t="s">
        <v>126</v>
      </c>
      <c r="L273" s="5">
        <v>38012</v>
      </c>
      <c r="M273" s="5">
        <v>38509</v>
      </c>
      <c r="S273" s="4" t="s">
        <v>41</v>
      </c>
      <c r="U273" s="4" t="s">
        <v>42</v>
      </c>
      <c r="V273" s="4">
        <f>0</f>
        <v>0</v>
      </c>
      <c r="W273" s="4" t="s">
        <v>192</v>
      </c>
      <c r="X273" s="4" t="s">
        <v>44</v>
      </c>
    </row>
    <row r="274" spans="1:24" s="4" customFormat="1" x14ac:dyDescent="0.25">
      <c r="A274" s="8" t="s">
        <v>3949</v>
      </c>
      <c r="B274" s="4" t="s">
        <v>966</v>
      </c>
      <c r="C274" s="4" t="s">
        <v>873</v>
      </c>
      <c r="D274" s="4" t="s">
        <v>874</v>
      </c>
      <c r="E274" s="8"/>
      <c r="F274" s="4" t="s">
        <v>105</v>
      </c>
      <c r="G274" s="4" t="s">
        <v>875</v>
      </c>
      <c r="H274" s="4" t="s">
        <v>38</v>
      </c>
      <c r="J274" s="4" t="s">
        <v>125</v>
      </c>
      <c r="K274" s="4" t="s">
        <v>126</v>
      </c>
      <c r="L274" s="5">
        <v>38012</v>
      </c>
      <c r="M274" s="5">
        <v>38509</v>
      </c>
      <c r="S274" s="4" t="s">
        <v>41</v>
      </c>
      <c r="U274" s="4" t="s">
        <v>42</v>
      </c>
      <c r="V274" s="4">
        <f>0</f>
        <v>0</v>
      </c>
      <c r="W274" s="4" t="s">
        <v>192</v>
      </c>
      <c r="X274" s="4" t="s">
        <v>44</v>
      </c>
    </row>
    <row r="275" spans="1:24" s="4" customFormat="1" x14ac:dyDescent="0.25">
      <c r="A275" s="8" t="s">
        <v>3949</v>
      </c>
      <c r="B275" s="4" t="s">
        <v>967</v>
      </c>
      <c r="C275" s="4" t="s">
        <v>873</v>
      </c>
      <c r="D275" s="4" t="s">
        <v>874</v>
      </c>
      <c r="E275" s="8"/>
      <c r="F275" s="4" t="s">
        <v>105</v>
      </c>
      <c r="G275" s="4" t="s">
        <v>875</v>
      </c>
      <c r="H275" s="4" t="s">
        <v>38</v>
      </c>
      <c r="J275" s="4" t="s">
        <v>125</v>
      </c>
      <c r="K275" s="4" t="s">
        <v>126</v>
      </c>
      <c r="L275" s="5">
        <v>38012</v>
      </c>
      <c r="M275" s="5">
        <v>38509</v>
      </c>
      <c r="S275" s="4" t="s">
        <v>41</v>
      </c>
      <c r="U275" s="4" t="s">
        <v>42</v>
      </c>
      <c r="V275" s="4">
        <f>0</f>
        <v>0</v>
      </c>
      <c r="W275" s="4" t="s">
        <v>192</v>
      </c>
      <c r="X275" s="4" t="s">
        <v>44</v>
      </c>
    </row>
    <row r="276" spans="1:24" s="4" customFormat="1" x14ac:dyDescent="0.25">
      <c r="A276" s="8" t="s">
        <v>3949</v>
      </c>
      <c r="B276" s="4" t="s">
        <v>968</v>
      </c>
      <c r="C276" s="4" t="s">
        <v>873</v>
      </c>
      <c r="D276" s="4" t="s">
        <v>874</v>
      </c>
      <c r="E276" s="8"/>
      <c r="F276" s="4" t="s">
        <v>105</v>
      </c>
      <c r="G276" s="4" t="s">
        <v>875</v>
      </c>
      <c r="H276" s="4" t="s">
        <v>38</v>
      </c>
      <c r="J276" s="4" t="s">
        <v>125</v>
      </c>
      <c r="K276" s="4" t="s">
        <v>126</v>
      </c>
      <c r="L276" s="5">
        <v>38012</v>
      </c>
      <c r="M276" s="5">
        <v>38509</v>
      </c>
      <c r="S276" s="4" t="s">
        <v>41</v>
      </c>
      <c r="U276" s="4" t="s">
        <v>42</v>
      </c>
      <c r="V276" s="4">
        <f>0</f>
        <v>0</v>
      </c>
      <c r="W276" s="4" t="s">
        <v>192</v>
      </c>
      <c r="X276" s="4" t="s">
        <v>44</v>
      </c>
    </row>
    <row r="277" spans="1:24" s="4" customFormat="1" x14ac:dyDescent="0.25">
      <c r="A277" s="8" t="s">
        <v>3949</v>
      </c>
      <c r="B277" s="4" t="s">
        <v>969</v>
      </c>
      <c r="C277" s="4" t="s">
        <v>873</v>
      </c>
      <c r="D277" s="4" t="s">
        <v>874</v>
      </c>
      <c r="E277" s="8"/>
      <c r="F277" s="4" t="s">
        <v>105</v>
      </c>
      <c r="G277" s="4" t="s">
        <v>875</v>
      </c>
      <c r="H277" s="4" t="s">
        <v>38</v>
      </c>
      <c r="J277" s="4" t="s">
        <v>125</v>
      </c>
      <c r="K277" s="4" t="s">
        <v>126</v>
      </c>
      <c r="L277" s="5">
        <v>38012</v>
      </c>
      <c r="M277" s="5">
        <v>38509</v>
      </c>
      <c r="S277" s="4" t="s">
        <v>41</v>
      </c>
      <c r="U277" s="4" t="s">
        <v>42</v>
      </c>
      <c r="V277" s="4">
        <f>0</f>
        <v>0</v>
      </c>
      <c r="W277" s="4" t="s">
        <v>192</v>
      </c>
      <c r="X277" s="4" t="s">
        <v>44</v>
      </c>
    </row>
    <row r="278" spans="1:24" s="4" customFormat="1" x14ac:dyDescent="0.25">
      <c r="A278" s="8" t="s">
        <v>3949</v>
      </c>
      <c r="B278" s="4" t="s">
        <v>970</v>
      </c>
      <c r="C278" s="4" t="s">
        <v>873</v>
      </c>
      <c r="D278" s="4" t="s">
        <v>874</v>
      </c>
      <c r="E278" s="8"/>
      <c r="F278" s="4" t="s">
        <v>105</v>
      </c>
      <c r="G278" s="4" t="s">
        <v>875</v>
      </c>
      <c r="H278" s="4" t="s">
        <v>38</v>
      </c>
      <c r="J278" s="4" t="s">
        <v>125</v>
      </c>
      <c r="K278" s="4" t="s">
        <v>126</v>
      </c>
      <c r="L278" s="5">
        <v>38012</v>
      </c>
      <c r="M278" s="5">
        <v>38509</v>
      </c>
      <c r="S278" s="4" t="s">
        <v>41</v>
      </c>
      <c r="U278" s="4" t="s">
        <v>42</v>
      </c>
      <c r="V278" s="4">
        <f>0</f>
        <v>0</v>
      </c>
      <c r="W278" s="4" t="s">
        <v>192</v>
      </c>
      <c r="X278" s="4" t="s">
        <v>44</v>
      </c>
    </row>
    <row r="279" spans="1:24" s="4" customFormat="1" x14ac:dyDescent="0.25">
      <c r="A279" s="8" t="s">
        <v>3949</v>
      </c>
      <c r="B279" s="4" t="s">
        <v>971</v>
      </c>
      <c r="C279" s="4" t="s">
        <v>873</v>
      </c>
      <c r="D279" s="4" t="s">
        <v>874</v>
      </c>
      <c r="E279" s="8"/>
      <c r="F279" s="4" t="s">
        <v>105</v>
      </c>
      <c r="G279" s="4" t="s">
        <v>875</v>
      </c>
      <c r="H279" s="4" t="s">
        <v>38</v>
      </c>
      <c r="J279" s="4" t="s">
        <v>125</v>
      </c>
      <c r="K279" s="4" t="s">
        <v>126</v>
      </c>
      <c r="L279" s="5">
        <v>38012</v>
      </c>
      <c r="M279" s="5">
        <v>38509</v>
      </c>
      <c r="S279" s="4" t="s">
        <v>41</v>
      </c>
      <c r="U279" s="4" t="s">
        <v>42</v>
      </c>
      <c r="V279" s="4">
        <f>0</f>
        <v>0</v>
      </c>
      <c r="W279" s="4" t="s">
        <v>192</v>
      </c>
      <c r="X279" s="4" t="s">
        <v>44</v>
      </c>
    </row>
    <row r="280" spans="1:24" s="4" customFormat="1" x14ac:dyDescent="0.25">
      <c r="A280" s="8" t="s">
        <v>3949</v>
      </c>
      <c r="B280" s="4" t="s">
        <v>972</v>
      </c>
      <c r="C280" s="4" t="s">
        <v>873</v>
      </c>
      <c r="D280" s="4" t="s">
        <v>874</v>
      </c>
      <c r="E280" s="8"/>
      <c r="F280" s="4" t="s">
        <v>105</v>
      </c>
      <c r="G280" s="4" t="s">
        <v>875</v>
      </c>
      <c r="H280" s="4" t="s">
        <v>38</v>
      </c>
      <c r="J280" s="4" t="s">
        <v>125</v>
      </c>
      <c r="K280" s="4" t="s">
        <v>126</v>
      </c>
      <c r="L280" s="5">
        <v>38012</v>
      </c>
      <c r="M280" s="5">
        <v>38509</v>
      </c>
      <c r="S280" s="4" t="s">
        <v>41</v>
      </c>
      <c r="U280" s="4" t="s">
        <v>42</v>
      </c>
      <c r="V280" s="4">
        <f>0</f>
        <v>0</v>
      </c>
      <c r="W280" s="4" t="s">
        <v>192</v>
      </c>
      <c r="X280" s="4" t="s">
        <v>44</v>
      </c>
    </row>
    <row r="281" spans="1:24" s="4" customFormat="1" x14ac:dyDescent="0.25">
      <c r="A281" s="8" t="s">
        <v>3949</v>
      </c>
      <c r="B281" s="4" t="s">
        <v>973</v>
      </c>
      <c r="C281" s="4" t="s">
        <v>873</v>
      </c>
      <c r="D281" s="4" t="s">
        <v>874</v>
      </c>
      <c r="E281" s="8"/>
      <c r="F281" s="4" t="s">
        <v>105</v>
      </c>
      <c r="G281" s="4" t="s">
        <v>875</v>
      </c>
      <c r="H281" s="4" t="s">
        <v>38</v>
      </c>
      <c r="J281" s="4" t="s">
        <v>125</v>
      </c>
      <c r="K281" s="4" t="s">
        <v>126</v>
      </c>
      <c r="L281" s="5">
        <v>38012</v>
      </c>
      <c r="M281" s="5">
        <v>38509</v>
      </c>
      <c r="S281" s="4" t="s">
        <v>41</v>
      </c>
      <c r="U281" s="4" t="s">
        <v>42</v>
      </c>
      <c r="V281" s="4">
        <f>0</f>
        <v>0</v>
      </c>
      <c r="W281" s="4" t="s">
        <v>192</v>
      </c>
      <c r="X281" s="4" t="s">
        <v>44</v>
      </c>
    </row>
    <row r="282" spans="1:24" s="4" customFormat="1" x14ac:dyDescent="0.25">
      <c r="A282" s="8" t="s">
        <v>3949</v>
      </c>
      <c r="B282" s="4" t="s">
        <v>974</v>
      </c>
      <c r="C282" s="4" t="s">
        <v>873</v>
      </c>
      <c r="D282" s="4" t="s">
        <v>874</v>
      </c>
      <c r="E282" s="8"/>
      <c r="F282" s="4" t="s">
        <v>105</v>
      </c>
      <c r="G282" s="4" t="s">
        <v>875</v>
      </c>
      <c r="H282" s="4" t="s">
        <v>38</v>
      </c>
      <c r="J282" s="4" t="s">
        <v>125</v>
      </c>
      <c r="K282" s="4" t="s">
        <v>126</v>
      </c>
      <c r="L282" s="5">
        <v>38012</v>
      </c>
      <c r="M282" s="5">
        <v>38509</v>
      </c>
      <c r="S282" s="4" t="s">
        <v>41</v>
      </c>
      <c r="U282" s="4" t="s">
        <v>42</v>
      </c>
      <c r="V282" s="4">
        <f>0</f>
        <v>0</v>
      </c>
      <c r="W282" s="4" t="s">
        <v>192</v>
      </c>
      <c r="X282" s="4" t="s">
        <v>44</v>
      </c>
    </row>
    <row r="283" spans="1:24" s="4" customFormat="1" x14ac:dyDescent="0.25">
      <c r="A283" s="8" t="s">
        <v>3949</v>
      </c>
      <c r="B283" s="4" t="s">
        <v>975</v>
      </c>
      <c r="C283" s="4" t="s">
        <v>873</v>
      </c>
      <c r="D283" s="4" t="s">
        <v>874</v>
      </c>
      <c r="E283" s="8"/>
      <c r="F283" s="4" t="s">
        <v>105</v>
      </c>
      <c r="G283" s="4" t="s">
        <v>875</v>
      </c>
      <c r="H283" s="4" t="s">
        <v>38</v>
      </c>
      <c r="J283" s="4" t="s">
        <v>125</v>
      </c>
      <c r="K283" s="4" t="s">
        <v>126</v>
      </c>
      <c r="L283" s="5">
        <v>38012</v>
      </c>
      <c r="M283" s="5">
        <v>38509</v>
      </c>
      <c r="S283" s="4" t="s">
        <v>41</v>
      </c>
      <c r="U283" s="4" t="s">
        <v>42</v>
      </c>
      <c r="V283" s="4">
        <f>0</f>
        <v>0</v>
      </c>
      <c r="W283" s="4" t="s">
        <v>192</v>
      </c>
      <c r="X283" s="4" t="s">
        <v>44</v>
      </c>
    </row>
    <row r="284" spans="1:24" s="4" customFormat="1" x14ac:dyDescent="0.25">
      <c r="A284" s="8" t="s">
        <v>3949</v>
      </c>
      <c r="B284" s="4" t="s">
        <v>976</v>
      </c>
      <c r="C284" s="4" t="s">
        <v>873</v>
      </c>
      <c r="D284" s="4" t="s">
        <v>874</v>
      </c>
      <c r="E284" s="8"/>
      <c r="F284" s="4" t="s">
        <v>105</v>
      </c>
      <c r="G284" s="4" t="s">
        <v>875</v>
      </c>
      <c r="H284" s="4" t="s">
        <v>38</v>
      </c>
      <c r="J284" s="4" t="s">
        <v>125</v>
      </c>
      <c r="K284" s="4" t="s">
        <v>126</v>
      </c>
      <c r="L284" s="5">
        <v>38012</v>
      </c>
      <c r="M284" s="5">
        <v>38509</v>
      </c>
      <c r="S284" s="4" t="s">
        <v>41</v>
      </c>
      <c r="U284" s="4" t="s">
        <v>42</v>
      </c>
      <c r="V284" s="4">
        <f>0</f>
        <v>0</v>
      </c>
      <c r="W284" s="4" t="s">
        <v>192</v>
      </c>
      <c r="X284" s="4" t="s">
        <v>44</v>
      </c>
    </row>
    <row r="285" spans="1:24" s="4" customFormat="1" x14ac:dyDescent="0.25">
      <c r="A285" s="8" t="s">
        <v>3949</v>
      </c>
      <c r="B285" s="4" t="s">
        <v>977</v>
      </c>
      <c r="C285" s="4" t="s">
        <v>873</v>
      </c>
      <c r="D285" s="4" t="s">
        <v>874</v>
      </c>
      <c r="E285" s="8"/>
      <c r="F285" s="4" t="s">
        <v>105</v>
      </c>
      <c r="G285" s="4" t="s">
        <v>875</v>
      </c>
      <c r="H285" s="4" t="s">
        <v>38</v>
      </c>
      <c r="J285" s="4" t="s">
        <v>125</v>
      </c>
      <c r="K285" s="4" t="s">
        <v>126</v>
      </c>
      <c r="L285" s="5">
        <v>38012</v>
      </c>
      <c r="M285" s="5">
        <v>38509</v>
      </c>
      <c r="S285" s="4" t="s">
        <v>41</v>
      </c>
      <c r="U285" s="4" t="s">
        <v>42</v>
      </c>
      <c r="V285" s="4">
        <f>0</f>
        <v>0</v>
      </c>
      <c r="W285" s="4" t="s">
        <v>192</v>
      </c>
      <c r="X285" s="4" t="s">
        <v>44</v>
      </c>
    </row>
    <row r="286" spans="1:24" x14ac:dyDescent="0.25">
      <c r="B286" t="s">
        <v>978</v>
      </c>
      <c r="C286" t="s">
        <v>979</v>
      </c>
      <c r="D286" t="s">
        <v>980</v>
      </c>
      <c r="F286" t="s">
        <v>743</v>
      </c>
      <c r="G286" t="s">
        <v>981</v>
      </c>
      <c r="H286" t="s">
        <v>38</v>
      </c>
      <c r="J286" t="s">
        <v>146</v>
      </c>
      <c r="K286" t="s">
        <v>140</v>
      </c>
      <c r="L286" s="3">
        <v>38098</v>
      </c>
      <c r="M286" s="3">
        <v>38098</v>
      </c>
      <c r="S286" t="s">
        <v>41</v>
      </c>
      <c r="U286" t="s">
        <v>42</v>
      </c>
      <c r="V286">
        <f>0</f>
        <v>0</v>
      </c>
      <c r="W286" t="s">
        <v>147</v>
      </c>
      <c r="X286" t="s">
        <v>44</v>
      </c>
    </row>
    <row r="287" spans="1:24" x14ac:dyDescent="0.25">
      <c r="B287" t="s">
        <v>982</v>
      </c>
      <c r="C287" t="s">
        <v>983</v>
      </c>
      <c r="D287" t="s">
        <v>984</v>
      </c>
      <c r="F287" t="s">
        <v>105</v>
      </c>
      <c r="G287" t="s">
        <v>985</v>
      </c>
      <c r="H287" t="s">
        <v>38</v>
      </c>
      <c r="J287" t="s">
        <v>125</v>
      </c>
      <c r="K287" t="s">
        <v>126</v>
      </c>
      <c r="L287" s="3">
        <v>38012</v>
      </c>
      <c r="M287" s="3">
        <v>38014</v>
      </c>
      <c r="S287" t="s">
        <v>41</v>
      </c>
      <c r="U287" t="s">
        <v>42</v>
      </c>
      <c r="V287">
        <f>0</f>
        <v>0</v>
      </c>
      <c r="W287" t="s">
        <v>128</v>
      </c>
      <c r="X287" t="s">
        <v>44</v>
      </c>
    </row>
    <row r="288" spans="1:24" x14ac:dyDescent="0.25">
      <c r="B288" t="s">
        <v>986</v>
      </c>
      <c r="C288" t="s">
        <v>987</v>
      </c>
      <c r="D288" t="s">
        <v>988</v>
      </c>
      <c r="F288" t="s">
        <v>105</v>
      </c>
      <c r="G288" t="s">
        <v>989</v>
      </c>
      <c r="H288" t="s">
        <v>38</v>
      </c>
      <c r="J288" t="s">
        <v>125</v>
      </c>
      <c r="K288" t="s">
        <v>126</v>
      </c>
      <c r="L288" s="3">
        <v>38012</v>
      </c>
      <c r="M288" s="3">
        <v>38014</v>
      </c>
      <c r="S288" t="s">
        <v>41</v>
      </c>
      <c r="U288" t="s">
        <v>42</v>
      </c>
      <c r="V288">
        <f>0</f>
        <v>0</v>
      </c>
      <c r="W288" t="s">
        <v>128</v>
      </c>
      <c r="X288" t="s">
        <v>44</v>
      </c>
    </row>
    <row r="289" spans="1:30" x14ac:dyDescent="0.25">
      <c r="B289" t="s">
        <v>990</v>
      </c>
      <c r="C289" t="s">
        <v>991</v>
      </c>
      <c r="D289" t="s">
        <v>992</v>
      </c>
      <c r="F289" t="s">
        <v>105</v>
      </c>
      <c r="G289" t="s">
        <v>993</v>
      </c>
      <c r="H289" t="s">
        <v>38</v>
      </c>
      <c r="J289" t="s">
        <v>125</v>
      </c>
      <c r="K289" t="s">
        <v>126</v>
      </c>
      <c r="L289" s="3">
        <v>38012</v>
      </c>
      <c r="M289" s="3">
        <v>38013</v>
      </c>
      <c r="S289" t="s">
        <v>41</v>
      </c>
      <c r="U289" t="s">
        <v>42</v>
      </c>
      <c r="V289">
        <f>0</f>
        <v>0</v>
      </c>
      <c r="W289" t="s">
        <v>128</v>
      </c>
      <c r="X289" t="s">
        <v>44</v>
      </c>
    </row>
    <row r="290" spans="1:30" x14ac:dyDescent="0.25">
      <c r="B290" t="s">
        <v>994</v>
      </c>
      <c r="C290" t="s">
        <v>991</v>
      </c>
      <c r="D290" t="s">
        <v>995</v>
      </c>
      <c r="F290" t="s">
        <v>105</v>
      </c>
      <c r="G290" t="s">
        <v>993</v>
      </c>
      <c r="H290" t="s">
        <v>38</v>
      </c>
      <c r="J290" t="s">
        <v>125</v>
      </c>
      <c r="K290" t="s">
        <v>126</v>
      </c>
      <c r="L290" s="3">
        <v>38012</v>
      </c>
      <c r="M290" s="3">
        <v>38013</v>
      </c>
      <c r="S290" t="s">
        <v>41</v>
      </c>
      <c r="U290" t="s">
        <v>42</v>
      </c>
      <c r="V290">
        <f>0</f>
        <v>0</v>
      </c>
      <c r="W290" t="s">
        <v>128</v>
      </c>
      <c r="X290" t="s">
        <v>44</v>
      </c>
    </row>
    <row r="291" spans="1:30" x14ac:dyDescent="0.25">
      <c r="B291" t="s">
        <v>996</v>
      </c>
      <c r="C291" t="s">
        <v>997</v>
      </c>
      <c r="F291" t="s">
        <v>105</v>
      </c>
      <c r="G291" t="s">
        <v>998</v>
      </c>
      <c r="H291" t="s">
        <v>38</v>
      </c>
      <c r="J291" t="s">
        <v>125</v>
      </c>
      <c r="K291" t="s">
        <v>126</v>
      </c>
      <c r="L291" s="3">
        <v>38012</v>
      </c>
      <c r="M291" s="3">
        <v>38014</v>
      </c>
      <c r="S291" t="s">
        <v>41</v>
      </c>
      <c r="U291" t="s">
        <v>42</v>
      </c>
      <c r="V291">
        <f>0</f>
        <v>0</v>
      </c>
      <c r="W291" t="s">
        <v>128</v>
      </c>
      <c r="X291" t="s">
        <v>44</v>
      </c>
    </row>
    <row r="292" spans="1:30" x14ac:dyDescent="0.25">
      <c r="B292" t="s">
        <v>999</v>
      </c>
      <c r="C292" t="s">
        <v>997</v>
      </c>
      <c r="F292" t="s">
        <v>105</v>
      </c>
      <c r="G292" t="s">
        <v>998</v>
      </c>
      <c r="H292" t="s">
        <v>38</v>
      </c>
      <c r="J292" t="s">
        <v>125</v>
      </c>
      <c r="K292" t="s">
        <v>126</v>
      </c>
      <c r="L292" s="3">
        <v>38012</v>
      </c>
      <c r="M292" s="3">
        <v>38014</v>
      </c>
      <c r="S292" t="s">
        <v>41</v>
      </c>
      <c r="U292" t="s">
        <v>42</v>
      </c>
      <c r="V292">
        <f>0</f>
        <v>0</v>
      </c>
      <c r="W292" t="s">
        <v>128</v>
      </c>
      <c r="X292" t="s">
        <v>44</v>
      </c>
    </row>
    <row r="293" spans="1:30" s="8" customFormat="1" x14ac:dyDescent="0.25">
      <c r="A293" s="8" t="s">
        <v>3949</v>
      </c>
      <c r="B293" s="8" t="s">
        <v>1000</v>
      </c>
      <c r="C293" s="8" t="s">
        <v>1001</v>
      </c>
      <c r="D293" s="8" t="s">
        <v>1002</v>
      </c>
      <c r="F293" s="8" t="s">
        <v>105</v>
      </c>
      <c r="G293" s="8" t="s">
        <v>1003</v>
      </c>
      <c r="H293" s="8" t="s">
        <v>38</v>
      </c>
      <c r="J293" s="8" t="s">
        <v>146</v>
      </c>
      <c r="K293" s="8" t="s">
        <v>140</v>
      </c>
      <c r="L293" s="9">
        <v>38012</v>
      </c>
      <c r="M293" s="9">
        <v>38013</v>
      </c>
      <c r="S293" s="8" t="s">
        <v>41</v>
      </c>
      <c r="U293" s="8" t="s">
        <v>111</v>
      </c>
      <c r="V293" s="8">
        <f>0</f>
        <v>0</v>
      </c>
      <c r="W293" s="8" t="s">
        <v>147</v>
      </c>
      <c r="X293" s="8" t="s">
        <v>44</v>
      </c>
    </row>
    <row r="294" spans="1:30" s="8" customFormat="1" x14ac:dyDescent="0.25">
      <c r="A294" s="8" t="s">
        <v>3949</v>
      </c>
      <c r="B294" s="8" t="s">
        <v>1004</v>
      </c>
      <c r="C294" s="8" t="s">
        <v>1005</v>
      </c>
      <c r="D294" s="8" t="s">
        <v>1006</v>
      </c>
      <c r="E294" s="8" t="s">
        <v>1007</v>
      </c>
      <c r="F294" s="8" t="s">
        <v>382</v>
      </c>
      <c r="H294" s="8" t="s">
        <v>38</v>
      </c>
      <c r="K294" s="8" t="s">
        <v>311</v>
      </c>
      <c r="L294" s="9">
        <v>39230</v>
      </c>
      <c r="M294" s="9">
        <v>39230</v>
      </c>
      <c r="P294" s="9">
        <v>39961</v>
      </c>
      <c r="R294" s="9">
        <v>39961</v>
      </c>
      <c r="S294" s="8" t="s">
        <v>356</v>
      </c>
      <c r="U294" s="8" t="s">
        <v>42</v>
      </c>
      <c r="V294" s="8">
        <f>0</f>
        <v>0</v>
      </c>
      <c r="W294" s="8" t="s">
        <v>197</v>
      </c>
      <c r="X294" s="8" t="s">
        <v>44</v>
      </c>
      <c r="Z294" s="8" t="s">
        <v>113</v>
      </c>
    </row>
    <row r="295" spans="1:30" s="8" customFormat="1" x14ac:dyDescent="0.25">
      <c r="A295" s="8" t="s">
        <v>3949</v>
      </c>
      <c r="B295" s="8" t="s">
        <v>1008</v>
      </c>
      <c r="C295" s="8" t="s">
        <v>1005</v>
      </c>
      <c r="D295" s="8" t="s">
        <v>1009</v>
      </c>
      <c r="E295" s="8" t="s">
        <v>1010</v>
      </c>
      <c r="F295" s="8" t="s">
        <v>382</v>
      </c>
      <c r="H295" s="8" t="s">
        <v>38</v>
      </c>
      <c r="K295" s="8" t="s">
        <v>311</v>
      </c>
      <c r="L295" s="9">
        <v>39230</v>
      </c>
      <c r="M295" s="9">
        <v>39230</v>
      </c>
      <c r="P295" s="9">
        <v>39961</v>
      </c>
      <c r="R295" s="9">
        <v>39961</v>
      </c>
      <c r="S295" s="8" t="s">
        <v>356</v>
      </c>
      <c r="U295" s="8" t="s">
        <v>42</v>
      </c>
      <c r="V295" s="8">
        <f>0</f>
        <v>0</v>
      </c>
      <c r="W295" s="8" t="s">
        <v>197</v>
      </c>
      <c r="X295" s="8" t="s">
        <v>44</v>
      </c>
      <c r="Z295" s="8" t="s">
        <v>113</v>
      </c>
    </row>
    <row r="296" spans="1:30" s="8" customFormat="1" x14ac:dyDescent="0.25">
      <c r="A296" s="8" t="s">
        <v>3949</v>
      </c>
      <c r="B296" s="8" t="s">
        <v>1011</v>
      </c>
      <c r="C296" s="8" t="s">
        <v>1005</v>
      </c>
      <c r="D296" s="8" t="s">
        <v>1012</v>
      </c>
      <c r="E296" s="8" t="s">
        <v>1013</v>
      </c>
      <c r="F296" s="8" t="s">
        <v>1014</v>
      </c>
      <c r="H296" s="8" t="s">
        <v>38</v>
      </c>
      <c r="K296" s="8" t="s">
        <v>311</v>
      </c>
      <c r="L296" s="9">
        <v>39230</v>
      </c>
      <c r="M296" s="9">
        <v>39230</v>
      </c>
      <c r="P296" s="9">
        <v>39961</v>
      </c>
      <c r="R296" s="9">
        <v>39961</v>
      </c>
      <c r="S296" s="8" t="s">
        <v>356</v>
      </c>
      <c r="U296" s="8" t="s">
        <v>42</v>
      </c>
      <c r="V296" s="8">
        <f>0</f>
        <v>0</v>
      </c>
      <c r="W296" s="8" t="s">
        <v>197</v>
      </c>
      <c r="X296" s="8" t="s">
        <v>44</v>
      </c>
      <c r="Z296" s="8" t="s">
        <v>113</v>
      </c>
    </row>
    <row r="297" spans="1:30" s="8" customFormat="1" x14ac:dyDescent="0.25">
      <c r="A297" s="8" t="s">
        <v>3949</v>
      </c>
      <c r="B297" s="8" t="s">
        <v>1015</v>
      </c>
      <c r="C297" s="8" t="s">
        <v>1005</v>
      </c>
      <c r="D297" s="8" t="s">
        <v>1016</v>
      </c>
      <c r="E297" s="8" t="s">
        <v>1017</v>
      </c>
      <c r="F297" s="8" t="s">
        <v>382</v>
      </c>
      <c r="H297" s="8" t="s">
        <v>38</v>
      </c>
      <c r="K297" s="8" t="s">
        <v>311</v>
      </c>
      <c r="L297" s="9">
        <v>39230</v>
      </c>
      <c r="M297" s="9">
        <v>39230</v>
      </c>
      <c r="P297" s="9">
        <v>39961</v>
      </c>
      <c r="R297" s="9">
        <v>39961</v>
      </c>
      <c r="S297" s="8" t="s">
        <v>356</v>
      </c>
      <c r="U297" s="8" t="s">
        <v>42</v>
      </c>
      <c r="V297" s="8">
        <f>0</f>
        <v>0</v>
      </c>
      <c r="W297" s="8" t="s">
        <v>197</v>
      </c>
      <c r="X297" s="8" t="s">
        <v>44</v>
      </c>
      <c r="Z297" s="8" t="s">
        <v>113</v>
      </c>
    </row>
    <row r="298" spans="1:30" s="8" customFormat="1" x14ac:dyDescent="0.25">
      <c r="A298" s="8" t="s">
        <v>3949</v>
      </c>
      <c r="B298" s="8" t="s">
        <v>1018</v>
      </c>
      <c r="C298" s="8" t="s">
        <v>1005</v>
      </c>
      <c r="D298" s="8" t="s">
        <v>1019</v>
      </c>
      <c r="E298" s="8" t="s">
        <v>1020</v>
      </c>
      <c r="F298" s="8" t="s">
        <v>382</v>
      </c>
      <c r="H298" s="8" t="s">
        <v>38</v>
      </c>
      <c r="K298" s="8" t="s">
        <v>311</v>
      </c>
      <c r="L298" s="9">
        <v>39230</v>
      </c>
      <c r="M298" s="9">
        <v>39230</v>
      </c>
      <c r="P298" s="9">
        <v>39961</v>
      </c>
      <c r="R298" s="9">
        <v>39961</v>
      </c>
      <c r="S298" s="8" t="s">
        <v>356</v>
      </c>
      <c r="U298" s="8" t="s">
        <v>42</v>
      </c>
      <c r="V298" s="8">
        <f>0</f>
        <v>0</v>
      </c>
      <c r="W298" s="8" t="s">
        <v>197</v>
      </c>
      <c r="X298" s="8" t="s">
        <v>44</v>
      </c>
      <c r="Z298" s="8" t="s">
        <v>113</v>
      </c>
    </row>
    <row r="299" spans="1:30" s="8" customFormat="1" x14ac:dyDescent="0.25">
      <c r="A299" s="8" t="s">
        <v>3949</v>
      </c>
      <c r="B299" s="8" t="s">
        <v>1021</v>
      </c>
      <c r="C299" s="8" t="s">
        <v>1005</v>
      </c>
      <c r="D299" s="8" t="s">
        <v>1022</v>
      </c>
      <c r="E299" s="8" t="s">
        <v>1023</v>
      </c>
      <c r="F299" s="8" t="s">
        <v>105</v>
      </c>
      <c r="G299" s="8" t="s">
        <v>1024</v>
      </c>
      <c r="H299" s="8" t="s">
        <v>38</v>
      </c>
      <c r="J299" s="8" t="s">
        <v>139</v>
      </c>
      <c r="K299" s="8" t="s">
        <v>140</v>
      </c>
      <c r="L299" s="9">
        <v>38012</v>
      </c>
      <c r="M299" s="9">
        <v>38013</v>
      </c>
      <c r="P299" s="9">
        <v>38744</v>
      </c>
      <c r="R299" s="9">
        <v>38744</v>
      </c>
      <c r="S299" s="8" t="s">
        <v>41</v>
      </c>
      <c r="U299" s="8" t="s">
        <v>42</v>
      </c>
      <c r="V299" s="8">
        <f>0</f>
        <v>0</v>
      </c>
      <c r="W299" s="8" t="s">
        <v>43</v>
      </c>
      <c r="X299" s="8" t="s">
        <v>44</v>
      </c>
      <c r="Z299" s="8" t="s">
        <v>113</v>
      </c>
      <c r="AD299" s="9">
        <v>37918</v>
      </c>
    </row>
    <row r="300" spans="1:30" s="8" customFormat="1" x14ac:dyDescent="0.25">
      <c r="A300" s="8" t="s">
        <v>3949</v>
      </c>
      <c r="B300" s="8" t="s">
        <v>1025</v>
      </c>
      <c r="C300" s="8" t="s">
        <v>1005</v>
      </c>
      <c r="D300" s="8" t="s">
        <v>1022</v>
      </c>
      <c r="E300" s="8" t="s">
        <v>1026</v>
      </c>
      <c r="F300" s="8" t="s">
        <v>105</v>
      </c>
      <c r="G300" s="8" t="s">
        <v>1027</v>
      </c>
      <c r="H300" s="8" t="s">
        <v>38</v>
      </c>
      <c r="J300" s="8" t="s">
        <v>139</v>
      </c>
      <c r="K300" s="8" t="s">
        <v>140</v>
      </c>
      <c r="L300" s="9">
        <v>38012</v>
      </c>
      <c r="M300" s="9">
        <v>38013</v>
      </c>
      <c r="P300" s="9">
        <v>38744</v>
      </c>
      <c r="R300" s="9">
        <v>38744</v>
      </c>
      <c r="S300" s="8" t="s">
        <v>41</v>
      </c>
      <c r="U300" s="8" t="s">
        <v>42</v>
      </c>
      <c r="V300" s="8">
        <f>0</f>
        <v>0</v>
      </c>
      <c r="W300" s="8" t="s">
        <v>43</v>
      </c>
      <c r="X300" s="8" t="s">
        <v>44</v>
      </c>
      <c r="Z300" s="8" t="s">
        <v>113</v>
      </c>
      <c r="AD300" s="9">
        <v>37918</v>
      </c>
    </row>
    <row r="301" spans="1:30" x14ac:dyDescent="0.25">
      <c r="B301" t="s">
        <v>1028</v>
      </c>
      <c r="C301" t="s">
        <v>1029</v>
      </c>
      <c r="D301" t="s">
        <v>1030</v>
      </c>
      <c r="F301" t="s">
        <v>105</v>
      </c>
      <c r="G301" t="s">
        <v>1031</v>
      </c>
      <c r="H301" t="s">
        <v>38</v>
      </c>
      <c r="J301" t="s">
        <v>146</v>
      </c>
      <c r="K301" t="s">
        <v>140</v>
      </c>
      <c r="L301" s="3">
        <v>38012</v>
      </c>
      <c r="M301" s="3">
        <v>38013</v>
      </c>
      <c r="S301" t="s">
        <v>41</v>
      </c>
      <c r="U301" t="s">
        <v>42</v>
      </c>
      <c r="V301">
        <f>0</f>
        <v>0</v>
      </c>
      <c r="W301" t="s">
        <v>147</v>
      </c>
      <c r="X301" t="s">
        <v>44</v>
      </c>
    </row>
    <row r="302" spans="1:30" s="8" customFormat="1" x14ac:dyDescent="0.25">
      <c r="A302" s="8" t="s">
        <v>3949</v>
      </c>
      <c r="B302" s="8" t="s">
        <v>1032</v>
      </c>
      <c r="C302" s="8" t="s">
        <v>1033</v>
      </c>
      <c r="D302" s="8" t="s">
        <v>1034</v>
      </c>
      <c r="F302" s="8" t="s">
        <v>105</v>
      </c>
      <c r="G302" s="8" t="s">
        <v>1035</v>
      </c>
      <c r="H302" s="8" t="s">
        <v>38</v>
      </c>
      <c r="J302" s="8" t="s">
        <v>125</v>
      </c>
      <c r="K302" s="8" t="s">
        <v>126</v>
      </c>
      <c r="L302" s="9">
        <v>38012</v>
      </c>
      <c r="M302" s="9">
        <v>38013</v>
      </c>
      <c r="S302" s="8" t="s">
        <v>41</v>
      </c>
      <c r="U302" s="8" t="s">
        <v>42</v>
      </c>
      <c r="V302" s="8">
        <f>0</f>
        <v>0</v>
      </c>
      <c r="W302" s="8" t="s">
        <v>128</v>
      </c>
      <c r="X302" s="8" t="s">
        <v>44</v>
      </c>
    </row>
    <row r="303" spans="1:30" s="8" customFormat="1" x14ac:dyDescent="0.25">
      <c r="A303" s="8" t="s">
        <v>3949</v>
      </c>
      <c r="B303" s="8" t="s">
        <v>1036</v>
      </c>
      <c r="C303" s="8" t="s">
        <v>1033</v>
      </c>
      <c r="D303" s="8" t="s">
        <v>1037</v>
      </c>
      <c r="F303" s="8" t="s">
        <v>105</v>
      </c>
      <c r="G303" s="8" t="s">
        <v>1035</v>
      </c>
      <c r="H303" s="8" t="s">
        <v>38</v>
      </c>
      <c r="J303" s="8" t="s">
        <v>125</v>
      </c>
      <c r="K303" s="8" t="s">
        <v>126</v>
      </c>
      <c r="L303" s="9">
        <v>38012</v>
      </c>
      <c r="M303" s="9">
        <v>38013</v>
      </c>
      <c r="S303" s="8" t="s">
        <v>41</v>
      </c>
      <c r="U303" s="8" t="s">
        <v>42</v>
      </c>
      <c r="V303" s="8">
        <f>0</f>
        <v>0</v>
      </c>
      <c r="W303" s="8" t="s">
        <v>128</v>
      </c>
      <c r="X303" s="8" t="s">
        <v>44</v>
      </c>
    </row>
    <row r="304" spans="1:30" s="8" customFormat="1" x14ac:dyDescent="0.25">
      <c r="A304" s="8" t="s">
        <v>3949</v>
      </c>
      <c r="B304" s="8" t="s">
        <v>1038</v>
      </c>
      <c r="C304" s="8" t="s">
        <v>1039</v>
      </c>
      <c r="D304" s="8" t="s">
        <v>1040</v>
      </c>
      <c r="F304" s="8" t="s">
        <v>105</v>
      </c>
      <c r="G304" s="8" t="s">
        <v>1041</v>
      </c>
      <c r="H304" s="8" t="s">
        <v>38</v>
      </c>
      <c r="J304" s="8" t="s">
        <v>125</v>
      </c>
      <c r="K304" s="8" t="s">
        <v>126</v>
      </c>
      <c r="L304" s="9">
        <v>38012</v>
      </c>
      <c r="M304" s="9">
        <v>38013</v>
      </c>
      <c r="S304" s="8" t="s">
        <v>41</v>
      </c>
      <c r="U304" s="8" t="s">
        <v>42</v>
      </c>
      <c r="V304" s="8">
        <f>0</f>
        <v>0</v>
      </c>
      <c r="W304" s="8" t="s">
        <v>128</v>
      </c>
      <c r="X304" s="8" t="s">
        <v>44</v>
      </c>
    </row>
    <row r="305" spans="1:29" s="8" customFormat="1" x14ac:dyDescent="0.25">
      <c r="A305" s="8" t="s">
        <v>3949</v>
      </c>
      <c r="B305" s="8" t="s">
        <v>1042</v>
      </c>
      <c r="C305" s="8" t="s">
        <v>1043</v>
      </c>
      <c r="D305" s="8" t="s">
        <v>1044</v>
      </c>
      <c r="F305" s="8" t="s">
        <v>105</v>
      </c>
      <c r="G305" s="8" t="s">
        <v>1045</v>
      </c>
      <c r="H305" s="8" t="s">
        <v>38</v>
      </c>
      <c r="J305" s="8" t="s">
        <v>125</v>
      </c>
      <c r="K305" s="8" t="s">
        <v>126</v>
      </c>
      <c r="L305" s="9">
        <v>38012</v>
      </c>
      <c r="M305" s="9">
        <v>38013</v>
      </c>
      <c r="S305" s="8" t="s">
        <v>41</v>
      </c>
      <c r="U305" s="8" t="s">
        <v>42</v>
      </c>
      <c r="V305" s="8">
        <f>0</f>
        <v>0</v>
      </c>
      <c r="W305" s="8" t="s">
        <v>128</v>
      </c>
      <c r="X305" s="8" t="s">
        <v>44</v>
      </c>
    </row>
    <row r="306" spans="1:29" s="8" customFormat="1" x14ac:dyDescent="0.25">
      <c r="A306" s="8" t="s">
        <v>3949</v>
      </c>
      <c r="B306" s="8" t="s">
        <v>1051</v>
      </c>
      <c r="C306" s="8" t="s">
        <v>1048</v>
      </c>
      <c r="D306" s="8" t="s">
        <v>1049</v>
      </c>
      <c r="F306" s="8" t="s">
        <v>105</v>
      </c>
      <c r="G306" s="8" t="s">
        <v>1050</v>
      </c>
      <c r="H306" s="8" t="s">
        <v>38</v>
      </c>
      <c r="J306" s="8" t="s">
        <v>125</v>
      </c>
      <c r="K306" s="8" t="s">
        <v>126</v>
      </c>
      <c r="L306" s="9">
        <v>38012</v>
      </c>
      <c r="M306" s="9">
        <v>38013</v>
      </c>
      <c r="S306" s="8" t="s">
        <v>41</v>
      </c>
      <c r="U306" s="8" t="s">
        <v>42</v>
      </c>
      <c r="V306" s="8">
        <f>0</f>
        <v>0</v>
      </c>
      <c r="W306" s="8" t="s">
        <v>865</v>
      </c>
      <c r="X306" s="8" t="s">
        <v>44</v>
      </c>
    </row>
    <row r="307" spans="1:29" s="8" customFormat="1" x14ac:dyDescent="0.25">
      <c r="A307" s="8" t="s">
        <v>3949</v>
      </c>
      <c r="B307" s="8" t="s">
        <v>1052</v>
      </c>
      <c r="C307" s="8" t="s">
        <v>1053</v>
      </c>
      <c r="D307" s="8" t="s">
        <v>1054</v>
      </c>
      <c r="F307" s="8" t="s">
        <v>105</v>
      </c>
      <c r="G307" s="8" t="s">
        <v>1055</v>
      </c>
      <c r="H307" s="8" t="s">
        <v>38</v>
      </c>
      <c r="J307" s="8" t="s">
        <v>125</v>
      </c>
      <c r="K307" s="8" t="s">
        <v>126</v>
      </c>
      <c r="L307" s="9">
        <v>38012</v>
      </c>
      <c r="M307" s="9">
        <v>38013</v>
      </c>
      <c r="S307" s="8" t="s">
        <v>41</v>
      </c>
      <c r="U307" s="8" t="s">
        <v>42</v>
      </c>
      <c r="V307" s="8">
        <f>0</f>
        <v>0</v>
      </c>
      <c r="W307" s="8" t="s">
        <v>128</v>
      </c>
      <c r="X307" s="8" t="s">
        <v>44</v>
      </c>
    </row>
    <row r="308" spans="1:29" s="8" customFormat="1" x14ac:dyDescent="0.25">
      <c r="A308" s="8" t="s">
        <v>3949</v>
      </c>
      <c r="B308" s="8" t="s">
        <v>1056</v>
      </c>
      <c r="C308" s="8" t="s">
        <v>1053</v>
      </c>
      <c r="D308" s="8" t="s">
        <v>1054</v>
      </c>
      <c r="F308" s="8" t="s">
        <v>105</v>
      </c>
      <c r="G308" s="8" t="s">
        <v>1055</v>
      </c>
      <c r="H308" s="8" t="s">
        <v>38</v>
      </c>
      <c r="J308" s="8" t="s">
        <v>107</v>
      </c>
      <c r="K308" s="8" t="s">
        <v>108</v>
      </c>
      <c r="L308" s="9">
        <v>38012</v>
      </c>
      <c r="M308" s="9">
        <v>38013</v>
      </c>
      <c r="S308" s="8" t="s">
        <v>41</v>
      </c>
      <c r="U308" s="8" t="s">
        <v>42</v>
      </c>
      <c r="V308" s="8">
        <f>0</f>
        <v>0</v>
      </c>
      <c r="W308" s="8" t="s">
        <v>108</v>
      </c>
      <c r="X308" s="8" t="s">
        <v>44</v>
      </c>
    </row>
    <row r="309" spans="1:29" s="8" customFormat="1" x14ac:dyDescent="0.25">
      <c r="A309" s="8" t="s">
        <v>3949</v>
      </c>
      <c r="B309" s="8" t="s">
        <v>1057</v>
      </c>
      <c r="C309" s="8" t="s">
        <v>991</v>
      </c>
      <c r="F309" s="8" t="s">
        <v>105</v>
      </c>
      <c r="G309" s="8" t="s">
        <v>1058</v>
      </c>
      <c r="H309" s="8" t="s">
        <v>38</v>
      </c>
      <c r="J309" s="8" t="s">
        <v>125</v>
      </c>
      <c r="K309" s="8" t="s">
        <v>126</v>
      </c>
      <c r="L309" s="9">
        <v>38012</v>
      </c>
      <c r="M309" s="9">
        <v>38013</v>
      </c>
      <c r="S309" s="8" t="s">
        <v>41</v>
      </c>
      <c r="U309" s="8" t="s">
        <v>42</v>
      </c>
      <c r="V309" s="8">
        <f>0</f>
        <v>0</v>
      </c>
      <c r="W309" s="8" t="s">
        <v>128</v>
      </c>
      <c r="X309" s="8" t="s">
        <v>44</v>
      </c>
    </row>
    <row r="310" spans="1:29" s="8" customFormat="1" x14ac:dyDescent="0.25">
      <c r="A310" s="8" t="s">
        <v>3949</v>
      </c>
      <c r="B310" s="8" t="s">
        <v>1059</v>
      </c>
      <c r="C310" s="8" t="s">
        <v>991</v>
      </c>
      <c r="F310" s="8" t="s">
        <v>105</v>
      </c>
      <c r="G310" s="8" t="s">
        <v>1058</v>
      </c>
      <c r="H310" s="8" t="s">
        <v>38</v>
      </c>
      <c r="J310" s="8" t="s">
        <v>125</v>
      </c>
      <c r="K310" s="8" t="s">
        <v>126</v>
      </c>
      <c r="L310" s="9">
        <v>38012</v>
      </c>
      <c r="M310" s="9">
        <v>38013</v>
      </c>
      <c r="S310" s="8" t="s">
        <v>41</v>
      </c>
      <c r="U310" s="8" t="s">
        <v>42</v>
      </c>
      <c r="V310" s="8">
        <f>0</f>
        <v>0</v>
      </c>
      <c r="W310" s="8" t="s">
        <v>128</v>
      </c>
      <c r="X310" s="8" t="s">
        <v>44</v>
      </c>
    </row>
    <row r="311" spans="1:29" s="8" customFormat="1" x14ac:dyDescent="0.25">
      <c r="A311" s="8" t="s">
        <v>3949</v>
      </c>
      <c r="B311" s="8" t="s">
        <v>1060</v>
      </c>
      <c r="C311" s="8" t="s">
        <v>1061</v>
      </c>
      <c r="D311" s="8" t="s">
        <v>1062</v>
      </c>
      <c r="F311" s="8" t="s">
        <v>1063</v>
      </c>
      <c r="H311" s="8" t="s">
        <v>38</v>
      </c>
      <c r="J311" s="8" t="s">
        <v>125</v>
      </c>
      <c r="K311" s="8" t="s">
        <v>126</v>
      </c>
      <c r="L311" s="9">
        <v>38012</v>
      </c>
      <c r="M311" s="9">
        <v>38013</v>
      </c>
      <c r="U311" s="8" t="s">
        <v>42</v>
      </c>
      <c r="V311" s="8">
        <f>0</f>
        <v>0</v>
      </c>
      <c r="W311" s="8" t="s">
        <v>128</v>
      </c>
      <c r="X311" s="8" t="s">
        <v>44</v>
      </c>
    </row>
    <row r="312" spans="1:29" s="8" customFormat="1" x14ac:dyDescent="0.25">
      <c r="A312" s="8" t="s">
        <v>3949</v>
      </c>
      <c r="B312" s="8" t="s">
        <v>1064</v>
      </c>
      <c r="C312" s="8" t="s">
        <v>1065</v>
      </c>
      <c r="D312" s="8" t="s">
        <v>1066</v>
      </c>
      <c r="F312" s="8" t="s">
        <v>1063</v>
      </c>
      <c r="H312" s="8" t="s">
        <v>38</v>
      </c>
      <c r="J312" s="8" t="s">
        <v>125</v>
      </c>
      <c r="K312" s="8" t="s">
        <v>126</v>
      </c>
      <c r="L312" s="9">
        <v>38012</v>
      </c>
      <c r="M312" s="9">
        <v>38013</v>
      </c>
      <c r="U312" s="8" t="s">
        <v>42</v>
      </c>
      <c r="V312" s="8">
        <f>0</f>
        <v>0</v>
      </c>
      <c r="W312" s="8" t="s">
        <v>128</v>
      </c>
      <c r="X312" s="8" t="s">
        <v>44</v>
      </c>
      <c r="AC312" s="9">
        <v>45384</v>
      </c>
    </row>
    <row r="313" spans="1:29" s="8" customFormat="1" x14ac:dyDescent="0.25">
      <c r="A313" s="8" t="s">
        <v>3949</v>
      </c>
      <c r="B313" s="8" t="s">
        <v>1067</v>
      </c>
      <c r="C313" s="8" t="s">
        <v>1068</v>
      </c>
      <c r="D313" s="8" t="s">
        <v>1069</v>
      </c>
      <c r="G313" s="8" t="s">
        <v>1063</v>
      </c>
      <c r="H313" s="8" t="s">
        <v>38</v>
      </c>
      <c r="J313" s="8" t="s">
        <v>125</v>
      </c>
      <c r="K313" s="8" t="s">
        <v>126</v>
      </c>
      <c r="L313" s="9">
        <v>38012</v>
      </c>
      <c r="M313" s="9">
        <v>38013</v>
      </c>
      <c r="U313" s="8" t="s">
        <v>42</v>
      </c>
      <c r="V313" s="8">
        <f>0</f>
        <v>0</v>
      </c>
      <c r="W313" s="8" t="s">
        <v>128</v>
      </c>
      <c r="X313" s="8" t="s">
        <v>44</v>
      </c>
    </row>
    <row r="314" spans="1:29" s="8" customFormat="1" x14ac:dyDescent="0.25">
      <c r="A314" s="8" t="s">
        <v>3949</v>
      </c>
      <c r="B314" s="8" t="s">
        <v>1070</v>
      </c>
      <c r="C314" s="8" t="s">
        <v>1071</v>
      </c>
      <c r="D314" s="8" t="s">
        <v>1072</v>
      </c>
      <c r="F314" s="8" t="s">
        <v>105</v>
      </c>
      <c r="G314" s="8" t="s">
        <v>1073</v>
      </c>
      <c r="H314" s="8" t="s">
        <v>1074</v>
      </c>
      <c r="I314" s="9">
        <v>38125</v>
      </c>
      <c r="J314" s="8" t="s">
        <v>146</v>
      </c>
      <c r="K314" s="8" t="s">
        <v>140</v>
      </c>
      <c r="L314" s="9">
        <v>38012</v>
      </c>
      <c r="M314" s="9">
        <v>38013</v>
      </c>
      <c r="S314" s="8" t="s">
        <v>41</v>
      </c>
      <c r="U314" s="8" t="s">
        <v>42</v>
      </c>
      <c r="V314" s="8">
        <f>0</f>
        <v>0</v>
      </c>
      <c r="W314" s="8" t="s">
        <v>147</v>
      </c>
      <c r="X314" s="8" t="s">
        <v>44</v>
      </c>
    </row>
    <row r="315" spans="1:29" s="8" customFormat="1" x14ac:dyDescent="0.25">
      <c r="A315" s="8" t="s">
        <v>3949</v>
      </c>
      <c r="B315" s="8" t="s">
        <v>1075</v>
      </c>
      <c r="C315" s="8" t="s">
        <v>1071</v>
      </c>
      <c r="D315" s="8" t="s">
        <v>1076</v>
      </c>
      <c r="F315" s="8" t="s">
        <v>105</v>
      </c>
      <c r="G315" s="8" t="s">
        <v>1073</v>
      </c>
      <c r="H315" s="8" t="s">
        <v>38</v>
      </c>
      <c r="J315" s="8" t="s">
        <v>146</v>
      </c>
      <c r="K315" s="8" t="s">
        <v>140</v>
      </c>
      <c r="L315" s="9">
        <v>38012</v>
      </c>
      <c r="M315" s="9">
        <v>38013</v>
      </c>
      <c r="S315" s="8" t="s">
        <v>41</v>
      </c>
      <c r="U315" s="8" t="s">
        <v>42</v>
      </c>
      <c r="V315" s="8">
        <f>0</f>
        <v>0</v>
      </c>
      <c r="W315" s="8" t="s">
        <v>147</v>
      </c>
      <c r="X315" s="8" t="s">
        <v>44</v>
      </c>
    </row>
    <row r="316" spans="1:29" s="8" customFormat="1" x14ac:dyDescent="0.25">
      <c r="A316" s="8" t="s">
        <v>3949</v>
      </c>
      <c r="B316" s="8" t="s">
        <v>1077</v>
      </c>
      <c r="C316" s="8" t="s">
        <v>1078</v>
      </c>
      <c r="D316" s="8" t="s">
        <v>1079</v>
      </c>
      <c r="F316" s="8" t="s">
        <v>105</v>
      </c>
      <c r="G316" s="8" t="s">
        <v>1080</v>
      </c>
      <c r="H316" s="8" t="s">
        <v>38</v>
      </c>
      <c r="J316" s="8" t="s">
        <v>146</v>
      </c>
      <c r="K316" s="8" t="s">
        <v>140</v>
      </c>
      <c r="L316" s="9">
        <v>38012</v>
      </c>
      <c r="M316" s="9">
        <v>38013</v>
      </c>
      <c r="S316" s="8" t="s">
        <v>41</v>
      </c>
      <c r="U316" s="8" t="s">
        <v>42</v>
      </c>
      <c r="V316" s="8">
        <f>0</f>
        <v>0</v>
      </c>
      <c r="W316" s="8" t="s">
        <v>147</v>
      </c>
      <c r="X316" s="8" t="s">
        <v>44</v>
      </c>
    </row>
    <row r="317" spans="1:29" s="8" customFormat="1" x14ac:dyDescent="0.25">
      <c r="A317" s="8" t="s">
        <v>3949</v>
      </c>
      <c r="B317" s="8" t="s">
        <v>1081</v>
      </c>
      <c r="C317" s="8" t="s">
        <v>1078</v>
      </c>
      <c r="D317" s="8" t="s">
        <v>1079</v>
      </c>
      <c r="F317" s="8" t="s">
        <v>105</v>
      </c>
      <c r="G317" s="8" t="s">
        <v>1080</v>
      </c>
      <c r="H317" s="8" t="s">
        <v>38</v>
      </c>
      <c r="J317" s="8" t="s">
        <v>146</v>
      </c>
      <c r="K317" s="8" t="s">
        <v>140</v>
      </c>
      <c r="L317" s="9">
        <v>38012</v>
      </c>
      <c r="M317" s="9">
        <v>38013</v>
      </c>
      <c r="S317" s="8" t="s">
        <v>41</v>
      </c>
      <c r="U317" s="8" t="s">
        <v>42</v>
      </c>
      <c r="V317" s="8">
        <f>0</f>
        <v>0</v>
      </c>
      <c r="W317" s="8" t="s">
        <v>147</v>
      </c>
      <c r="X317" s="8" t="s">
        <v>44</v>
      </c>
    </row>
    <row r="318" spans="1:29" s="8" customFormat="1" x14ac:dyDescent="0.25">
      <c r="A318" s="8" t="s">
        <v>3949</v>
      </c>
      <c r="B318" s="8" t="s">
        <v>1082</v>
      </c>
      <c r="C318" s="8" t="s">
        <v>1083</v>
      </c>
      <c r="D318" s="8" t="s">
        <v>1084</v>
      </c>
      <c r="F318" s="8" t="s">
        <v>105</v>
      </c>
      <c r="G318" s="8" t="s">
        <v>1085</v>
      </c>
      <c r="H318" s="8" t="s">
        <v>38</v>
      </c>
      <c r="J318" s="8" t="s">
        <v>146</v>
      </c>
      <c r="K318" s="8" t="s">
        <v>140</v>
      </c>
      <c r="L318" s="9">
        <v>38012</v>
      </c>
      <c r="M318" s="9">
        <v>38013</v>
      </c>
      <c r="S318" s="8" t="s">
        <v>41</v>
      </c>
      <c r="U318" s="8" t="s">
        <v>42</v>
      </c>
      <c r="V318" s="8">
        <f>0</f>
        <v>0</v>
      </c>
      <c r="W318" s="8" t="s">
        <v>147</v>
      </c>
      <c r="X318" s="8" t="s">
        <v>44</v>
      </c>
    </row>
    <row r="319" spans="1:29" s="8" customFormat="1" x14ac:dyDescent="0.25">
      <c r="A319" s="8" t="s">
        <v>3949</v>
      </c>
      <c r="B319" s="8" t="s">
        <v>1086</v>
      </c>
      <c r="C319" s="8" t="s">
        <v>1083</v>
      </c>
      <c r="D319" s="8" t="s">
        <v>1084</v>
      </c>
      <c r="F319" s="8" t="s">
        <v>105</v>
      </c>
      <c r="G319" s="8" t="s">
        <v>1085</v>
      </c>
      <c r="H319" s="8" t="s">
        <v>38</v>
      </c>
      <c r="J319" s="8" t="s">
        <v>146</v>
      </c>
      <c r="K319" s="8" t="s">
        <v>140</v>
      </c>
      <c r="L319" s="9">
        <v>38012</v>
      </c>
      <c r="M319" s="9">
        <v>38013</v>
      </c>
      <c r="S319" s="8" t="s">
        <v>41</v>
      </c>
      <c r="U319" s="8" t="s">
        <v>42</v>
      </c>
      <c r="V319" s="8">
        <f>0</f>
        <v>0</v>
      </c>
      <c r="W319" s="8" t="s">
        <v>147</v>
      </c>
      <c r="X319" s="8" t="s">
        <v>44</v>
      </c>
    </row>
    <row r="320" spans="1:29" s="8" customFormat="1" x14ac:dyDescent="0.25">
      <c r="A320" s="8" t="s">
        <v>3949</v>
      </c>
      <c r="B320" s="8" t="s">
        <v>1087</v>
      </c>
      <c r="C320" s="8" t="s">
        <v>1088</v>
      </c>
      <c r="D320" s="8" t="s">
        <v>1089</v>
      </c>
      <c r="F320" s="8" t="s">
        <v>105</v>
      </c>
      <c r="G320" s="8" t="s">
        <v>1090</v>
      </c>
      <c r="H320" s="8" t="s">
        <v>38</v>
      </c>
      <c r="J320" s="8" t="s">
        <v>146</v>
      </c>
      <c r="K320" s="8" t="s">
        <v>140</v>
      </c>
      <c r="L320" s="9">
        <v>38012</v>
      </c>
      <c r="M320" s="9">
        <v>38013</v>
      </c>
      <c r="S320" s="8" t="s">
        <v>41</v>
      </c>
      <c r="U320" s="8" t="s">
        <v>42</v>
      </c>
      <c r="V320" s="8">
        <f>0</f>
        <v>0</v>
      </c>
      <c r="W320" s="8" t="s">
        <v>147</v>
      </c>
      <c r="X320" s="8" t="s">
        <v>44</v>
      </c>
    </row>
    <row r="321" spans="1:24" s="8" customFormat="1" x14ac:dyDescent="0.25">
      <c r="A321" s="8" t="s">
        <v>3949</v>
      </c>
      <c r="B321" s="8" t="s">
        <v>1091</v>
      </c>
      <c r="C321" s="8" t="s">
        <v>1088</v>
      </c>
      <c r="D321" s="8" t="s">
        <v>1089</v>
      </c>
      <c r="F321" s="8" t="s">
        <v>105</v>
      </c>
      <c r="G321" s="8" t="s">
        <v>1090</v>
      </c>
      <c r="H321" s="8" t="s">
        <v>38</v>
      </c>
      <c r="J321" s="8" t="s">
        <v>146</v>
      </c>
      <c r="K321" s="8" t="s">
        <v>140</v>
      </c>
      <c r="L321" s="9">
        <v>38012</v>
      </c>
      <c r="S321" s="8" t="s">
        <v>41</v>
      </c>
      <c r="U321" s="8" t="s">
        <v>42</v>
      </c>
      <c r="V321" s="8">
        <f>0</f>
        <v>0</v>
      </c>
      <c r="W321" s="8" t="s">
        <v>147</v>
      </c>
      <c r="X321" s="8" t="s">
        <v>44</v>
      </c>
    </row>
    <row r="322" spans="1:24" s="8" customFormat="1" x14ac:dyDescent="0.25">
      <c r="A322" s="8" t="s">
        <v>3949</v>
      </c>
      <c r="B322" s="8" t="s">
        <v>1092</v>
      </c>
      <c r="C322" s="8" t="s">
        <v>1093</v>
      </c>
      <c r="D322" s="8" t="s">
        <v>1094</v>
      </c>
      <c r="F322" s="8" t="s">
        <v>105</v>
      </c>
      <c r="G322" s="8" t="s">
        <v>1095</v>
      </c>
      <c r="H322" s="8" t="s">
        <v>38</v>
      </c>
      <c r="K322" s="8" t="s">
        <v>140</v>
      </c>
      <c r="L322" s="9">
        <v>38012</v>
      </c>
      <c r="S322" s="8" t="s">
        <v>41</v>
      </c>
      <c r="U322" s="8" t="s">
        <v>42</v>
      </c>
      <c r="V322" s="8">
        <f>0</f>
        <v>0</v>
      </c>
      <c r="W322" s="8" t="s">
        <v>147</v>
      </c>
      <c r="X322" s="8" t="s">
        <v>44</v>
      </c>
    </row>
    <row r="323" spans="1:24" s="8" customFormat="1" x14ac:dyDescent="0.25">
      <c r="A323" s="8" t="s">
        <v>3949</v>
      </c>
      <c r="B323" s="8" t="s">
        <v>1096</v>
      </c>
      <c r="C323" s="8" t="s">
        <v>1097</v>
      </c>
      <c r="D323" s="8" t="s">
        <v>1098</v>
      </c>
      <c r="E323" s="8" t="s">
        <v>1099</v>
      </c>
      <c r="F323" s="8" t="s">
        <v>105</v>
      </c>
      <c r="G323" s="8" t="s">
        <v>1100</v>
      </c>
      <c r="H323" s="8" t="s">
        <v>38</v>
      </c>
      <c r="J323" s="8" t="s">
        <v>125</v>
      </c>
      <c r="K323" s="8" t="s">
        <v>126</v>
      </c>
      <c r="L323" s="9">
        <v>38012</v>
      </c>
      <c r="M323" s="9">
        <v>38013</v>
      </c>
      <c r="S323" s="8" t="s">
        <v>41</v>
      </c>
      <c r="U323" s="8" t="s">
        <v>42</v>
      </c>
      <c r="V323" s="8">
        <f>0</f>
        <v>0</v>
      </c>
      <c r="W323" s="8" t="s">
        <v>128</v>
      </c>
      <c r="X323" s="8" t="s">
        <v>44</v>
      </c>
    </row>
    <row r="324" spans="1:24" s="8" customFormat="1" x14ac:dyDescent="0.25">
      <c r="A324" s="8" t="s">
        <v>3949</v>
      </c>
      <c r="B324" s="8" t="s">
        <v>1101</v>
      </c>
      <c r="C324" s="8" t="s">
        <v>1102</v>
      </c>
      <c r="D324" s="8" t="s">
        <v>1103</v>
      </c>
      <c r="F324" s="8" t="s">
        <v>105</v>
      </c>
      <c r="G324" s="8" t="s">
        <v>1104</v>
      </c>
      <c r="H324" s="8" t="s">
        <v>38</v>
      </c>
      <c r="J324" s="8" t="s">
        <v>146</v>
      </c>
      <c r="K324" s="8" t="s">
        <v>140</v>
      </c>
      <c r="L324" s="9">
        <v>38012</v>
      </c>
      <c r="M324" s="9">
        <v>38014</v>
      </c>
      <c r="S324" s="8" t="s">
        <v>41</v>
      </c>
      <c r="U324" s="8" t="s">
        <v>42</v>
      </c>
      <c r="V324" s="8">
        <f>0</f>
        <v>0</v>
      </c>
      <c r="W324" s="8" t="s">
        <v>147</v>
      </c>
      <c r="X324" s="8" t="s">
        <v>44</v>
      </c>
    </row>
    <row r="325" spans="1:24" s="8" customFormat="1" x14ac:dyDescent="0.25">
      <c r="A325" s="8" t="s">
        <v>3949</v>
      </c>
      <c r="B325" s="8" t="s">
        <v>1105</v>
      </c>
      <c r="C325" s="8" t="s">
        <v>1102</v>
      </c>
      <c r="D325" s="8" t="s">
        <v>1106</v>
      </c>
      <c r="F325" s="8" t="s">
        <v>105</v>
      </c>
      <c r="G325" s="8" t="s">
        <v>1104</v>
      </c>
      <c r="H325" s="8" t="s">
        <v>38</v>
      </c>
      <c r="J325" s="8" t="s">
        <v>146</v>
      </c>
      <c r="K325" s="8" t="s">
        <v>140</v>
      </c>
      <c r="L325" s="9">
        <v>38012</v>
      </c>
      <c r="M325" s="9">
        <v>38014</v>
      </c>
      <c r="S325" s="8" t="s">
        <v>41</v>
      </c>
      <c r="U325" s="8" t="s">
        <v>42</v>
      </c>
      <c r="V325" s="8">
        <f>0</f>
        <v>0</v>
      </c>
      <c r="W325" s="8" t="s">
        <v>147</v>
      </c>
      <c r="X325" s="8" t="s">
        <v>44</v>
      </c>
    </row>
    <row r="326" spans="1:24" s="8" customFormat="1" x14ac:dyDescent="0.25">
      <c r="A326" s="8" t="s">
        <v>3949</v>
      </c>
      <c r="B326" s="8" t="s">
        <v>1107</v>
      </c>
      <c r="C326" s="8" t="s">
        <v>1108</v>
      </c>
      <c r="D326" s="8" t="s">
        <v>1109</v>
      </c>
      <c r="F326" s="8" t="s">
        <v>105</v>
      </c>
      <c r="G326" s="8" t="s">
        <v>1110</v>
      </c>
      <c r="H326" s="8" t="s">
        <v>38</v>
      </c>
      <c r="J326" s="8" t="s">
        <v>146</v>
      </c>
      <c r="K326" s="8" t="s">
        <v>140</v>
      </c>
      <c r="L326" s="9">
        <v>38012</v>
      </c>
      <c r="M326" s="9">
        <v>38014</v>
      </c>
      <c r="S326" s="8" t="s">
        <v>41</v>
      </c>
      <c r="U326" s="8" t="s">
        <v>42</v>
      </c>
      <c r="V326" s="8">
        <f>0</f>
        <v>0</v>
      </c>
      <c r="W326" s="8" t="s">
        <v>147</v>
      </c>
      <c r="X326" s="8" t="s">
        <v>44</v>
      </c>
    </row>
    <row r="327" spans="1:24" s="8" customFormat="1" x14ac:dyDescent="0.25">
      <c r="A327" s="8" t="s">
        <v>3949</v>
      </c>
      <c r="B327" s="8" t="s">
        <v>1111</v>
      </c>
      <c r="C327" s="8" t="s">
        <v>1108</v>
      </c>
      <c r="D327" s="8" t="s">
        <v>1112</v>
      </c>
      <c r="F327" s="8" t="s">
        <v>105</v>
      </c>
      <c r="G327" s="8" t="s">
        <v>1113</v>
      </c>
      <c r="H327" s="8" t="s">
        <v>38</v>
      </c>
      <c r="J327" s="8" t="s">
        <v>146</v>
      </c>
      <c r="K327" s="8" t="s">
        <v>140</v>
      </c>
      <c r="L327" s="9">
        <v>38012</v>
      </c>
      <c r="M327" s="9">
        <v>38014</v>
      </c>
      <c r="S327" s="8" t="s">
        <v>41</v>
      </c>
      <c r="U327" s="8" t="s">
        <v>42</v>
      </c>
      <c r="V327" s="8">
        <f>0</f>
        <v>0</v>
      </c>
      <c r="W327" s="8" t="s">
        <v>147</v>
      </c>
      <c r="X327" s="8" t="s">
        <v>44</v>
      </c>
    </row>
    <row r="328" spans="1:24" s="8" customFormat="1" x14ac:dyDescent="0.25">
      <c r="A328" s="8" t="s">
        <v>3949</v>
      </c>
      <c r="B328" s="8" t="s">
        <v>1114</v>
      </c>
      <c r="C328" s="8" t="s">
        <v>1108</v>
      </c>
      <c r="D328" s="8" t="s">
        <v>1112</v>
      </c>
      <c r="F328" s="8" t="s">
        <v>105</v>
      </c>
      <c r="G328" s="8" t="s">
        <v>1113</v>
      </c>
      <c r="H328" s="8" t="s">
        <v>38</v>
      </c>
      <c r="J328" s="8" t="s">
        <v>146</v>
      </c>
      <c r="K328" s="8" t="s">
        <v>140</v>
      </c>
      <c r="L328" s="9">
        <v>38012</v>
      </c>
      <c r="M328" s="9">
        <v>38014</v>
      </c>
      <c r="S328" s="8" t="s">
        <v>41</v>
      </c>
      <c r="U328" s="8" t="s">
        <v>42</v>
      </c>
      <c r="V328" s="8">
        <f>0</f>
        <v>0</v>
      </c>
      <c r="W328" s="8" t="s">
        <v>147</v>
      </c>
      <c r="X328" s="8" t="s">
        <v>44</v>
      </c>
    </row>
    <row r="329" spans="1:24" s="8" customFormat="1" x14ac:dyDescent="0.25">
      <c r="A329" s="8" t="s">
        <v>3949</v>
      </c>
      <c r="B329" s="8" t="s">
        <v>1115</v>
      </c>
      <c r="C329" s="8" t="s">
        <v>1116</v>
      </c>
      <c r="D329" s="8" t="s">
        <v>1117</v>
      </c>
      <c r="F329" s="8" t="s">
        <v>105</v>
      </c>
      <c r="G329" s="8" t="s">
        <v>1118</v>
      </c>
      <c r="H329" s="8" t="s">
        <v>38</v>
      </c>
      <c r="J329" s="8" t="s">
        <v>146</v>
      </c>
      <c r="K329" s="8" t="s">
        <v>140</v>
      </c>
      <c r="L329" s="9">
        <v>38012</v>
      </c>
      <c r="M329" s="9">
        <v>38014</v>
      </c>
      <c r="S329" s="8" t="s">
        <v>41</v>
      </c>
      <c r="U329" s="8" t="s">
        <v>42</v>
      </c>
      <c r="V329" s="8">
        <f>0</f>
        <v>0</v>
      </c>
      <c r="W329" s="8" t="s">
        <v>147</v>
      </c>
      <c r="X329" s="8" t="s">
        <v>44</v>
      </c>
    </row>
    <row r="330" spans="1:24" s="8" customFormat="1" x14ac:dyDescent="0.25">
      <c r="A330" s="8" t="s">
        <v>3949</v>
      </c>
      <c r="B330" s="8" t="s">
        <v>1119</v>
      </c>
      <c r="C330" s="8" t="s">
        <v>1120</v>
      </c>
      <c r="D330" s="8" t="s">
        <v>1117</v>
      </c>
      <c r="F330" s="8" t="s">
        <v>105</v>
      </c>
      <c r="G330" s="8" t="s">
        <v>1118</v>
      </c>
      <c r="H330" s="8" t="s">
        <v>38</v>
      </c>
      <c r="J330" s="8" t="s">
        <v>146</v>
      </c>
      <c r="K330" s="8" t="s">
        <v>140</v>
      </c>
      <c r="L330" s="9">
        <v>38012</v>
      </c>
      <c r="M330" s="9">
        <v>38014</v>
      </c>
      <c r="S330" s="8" t="s">
        <v>41</v>
      </c>
      <c r="U330" s="8" t="s">
        <v>42</v>
      </c>
      <c r="V330" s="8">
        <f>0</f>
        <v>0</v>
      </c>
      <c r="W330" s="8" t="s">
        <v>147</v>
      </c>
      <c r="X330" s="8" t="s">
        <v>44</v>
      </c>
    </row>
    <row r="331" spans="1:24" s="8" customFormat="1" x14ac:dyDescent="0.25">
      <c r="A331" s="8" t="s">
        <v>3949</v>
      </c>
      <c r="B331" s="8" t="s">
        <v>1121</v>
      </c>
      <c r="C331" s="8" t="s">
        <v>1122</v>
      </c>
      <c r="D331" s="8" t="s">
        <v>1123</v>
      </c>
      <c r="F331" s="8" t="s">
        <v>105</v>
      </c>
      <c r="G331" s="8" t="s">
        <v>1124</v>
      </c>
      <c r="H331" s="8" t="s">
        <v>38</v>
      </c>
      <c r="J331" s="8" t="s">
        <v>146</v>
      </c>
      <c r="K331" s="8" t="s">
        <v>140</v>
      </c>
      <c r="L331" s="9">
        <v>38012</v>
      </c>
      <c r="M331" s="9">
        <v>38014</v>
      </c>
      <c r="S331" s="8" t="s">
        <v>41</v>
      </c>
      <c r="U331" s="8" t="s">
        <v>42</v>
      </c>
      <c r="V331" s="8">
        <f>0</f>
        <v>0</v>
      </c>
      <c r="W331" s="8" t="s">
        <v>147</v>
      </c>
      <c r="X331" s="8" t="s">
        <v>44</v>
      </c>
    </row>
    <row r="332" spans="1:24" s="8" customFormat="1" x14ac:dyDescent="0.25">
      <c r="A332" s="8" t="s">
        <v>3949</v>
      </c>
      <c r="B332" s="8" t="s">
        <v>1125</v>
      </c>
      <c r="C332" s="8" t="s">
        <v>1120</v>
      </c>
      <c r="D332" s="8" t="s">
        <v>1126</v>
      </c>
      <c r="F332" s="8" t="s">
        <v>105</v>
      </c>
      <c r="G332" s="8" t="s">
        <v>1127</v>
      </c>
      <c r="H332" s="8" t="s">
        <v>38</v>
      </c>
      <c r="J332" s="8" t="s">
        <v>146</v>
      </c>
      <c r="K332" s="8" t="s">
        <v>140</v>
      </c>
      <c r="L332" s="9">
        <v>38012</v>
      </c>
      <c r="M332" s="9">
        <v>38014</v>
      </c>
      <c r="S332" s="8" t="s">
        <v>41</v>
      </c>
      <c r="U332" s="8" t="s">
        <v>42</v>
      </c>
      <c r="V332" s="8">
        <f>0</f>
        <v>0</v>
      </c>
      <c r="W332" s="8" t="s">
        <v>147</v>
      </c>
      <c r="X332" s="8" t="s">
        <v>44</v>
      </c>
    </row>
    <row r="333" spans="1:24" s="8" customFormat="1" x14ac:dyDescent="0.25">
      <c r="A333" s="8" t="s">
        <v>3949</v>
      </c>
      <c r="B333" s="8" t="s">
        <v>1128</v>
      </c>
      <c r="C333" s="8" t="s">
        <v>1120</v>
      </c>
      <c r="D333" s="8" t="s">
        <v>1126</v>
      </c>
      <c r="F333" s="8" t="s">
        <v>105</v>
      </c>
      <c r="G333" s="8" t="s">
        <v>1127</v>
      </c>
      <c r="H333" s="8" t="s">
        <v>38</v>
      </c>
      <c r="J333" s="8" t="s">
        <v>146</v>
      </c>
      <c r="K333" s="8" t="s">
        <v>140</v>
      </c>
      <c r="L333" s="9">
        <v>38012</v>
      </c>
      <c r="M333" s="9">
        <v>38014</v>
      </c>
      <c r="S333" s="8" t="s">
        <v>41</v>
      </c>
      <c r="U333" s="8" t="s">
        <v>42</v>
      </c>
      <c r="V333" s="8">
        <f>0</f>
        <v>0</v>
      </c>
      <c r="W333" s="8" t="s">
        <v>147</v>
      </c>
      <c r="X333" s="8" t="s">
        <v>44</v>
      </c>
    </row>
    <row r="334" spans="1:24" s="8" customFormat="1" x14ac:dyDescent="0.25">
      <c r="A334" s="8" t="s">
        <v>3949</v>
      </c>
      <c r="B334" s="8" t="s">
        <v>1129</v>
      </c>
      <c r="C334" s="8" t="s">
        <v>1130</v>
      </c>
      <c r="D334" s="8" t="s">
        <v>1131</v>
      </c>
      <c r="F334" s="8" t="s">
        <v>105</v>
      </c>
      <c r="G334" s="8" t="s">
        <v>1132</v>
      </c>
      <c r="H334" s="8" t="s">
        <v>38</v>
      </c>
      <c r="J334" s="8" t="s">
        <v>146</v>
      </c>
      <c r="K334" s="8" t="s">
        <v>140</v>
      </c>
      <c r="L334" s="9">
        <v>38012</v>
      </c>
      <c r="M334" s="9">
        <v>38014</v>
      </c>
      <c r="S334" s="8" t="s">
        <v>41</v>
      </c>
      <c r="U334" s="8" t="s">
        <v>42</v>
      </c>
      <c r="V334" s="8">
        <f>0</f>
        <v>0</v>
      </c>
      <c r="W334" s="8" t="s">
        <v>147</v>
      </c>
      <c r="X334" s="8" t="s">
        <v>44</v>
      </c>
    </row>
    <row r="335" spans="1:24" s="8" customFormat="1" x14ac:dyDescent="0.25">
      <c r="A335" s="8" t="s">
        <v>3949</v>
      </c>
      <c r="B335" s="8" t="s">
        <v>1133</v>
      </c>
      <c r="C335" s="8" t="s">
        <v>1130</v>
      </c>
      <c r="D335" s="8" t="s">
        <v>1131</v>
      </c>
      <c r="F335" s="8" t="s">
        <v>105</v>
      </c>
      <c r="G335" s="8" t="s">
        <v>1132</v>
      </c>
      <c r="H335" s="8" t="s">
        <v>38</v>
      </c>
      <c r="J335" s="8" t="s">
        <v>146</v>
      </c>
      <c r="K335" s="8" t="s">
        <v>140</v>
      </c>
      <c r="L335" s="9">
        <v>38012</v>
      </c>
      <c r="M335" s="9">
        <v>38014</v>
      </c>
      <c r="S335" s="8" t="s">
        <v>41</v>
      </c>
      <c r="U335" s="8" t="s">
        <v>42</v>
      </c>
      <c r="V335" s="8">
        <f>0</f>
        <v>0</v>
      </c>
      <c r="W335" s="8" t="s">
        <v>147</v>
      </c>
      <c r="X335" s="8" t="s">
        <v>44</v>
      </c>
    </row>
    <row r="336" spans="1:24" s="8" customFormat="1" x14ac:dyDescent="0.25">
      <c r="A336" s="8" t="s">
        <v>3949</v>
      </c>
      <c r="B336" s="8" t="s">
        <v>1134</v>
      </c>
      <c r="C336" s="8" t="s">
        <v>1135</v>
      </c>
      <c r="F336" s="8" t="s">
        <v>105</v>
      </c>
      <c r="G336" s="8" t="s">
        <v>1136</v>
      </c>
      <c r="H336" s="8" t="s">
        <v>38</v>
      </c>
      <c r="J336" s="8" t="s">
        <v>146</v>
      </c>
      <c r="K336" s="8" t="s">
        <v>140</v>
      </c>
      <c r="L336" s="9">
        <v>38012</v>
      </c>
      <c r="M336" s="9">
        <v>38014</v>
      </c>
      <c r="S336" s="8" t="s">
        <v>41</v>
      </c>
      <c r="U336" s="8" t="s">
        <v>42</v>
      </c>
      <c r="V336" s="8">
        <f>0</f>
        <v>0</v>
      </c>
      <c r="W336" s="8" t="s">
        <v>147</v>
      </c>
      <c r="X336" s="8" t="s">
        <v>44</v>
      </c>
    </row>
    <row r="337" spans="1:30" s="8" customFormat="1" x14ac:dyDescent="0.25">
      <c r="A337" s="8" t="s">
        <v>3949</v>
      </c>
      <c r="B337" s="8" t="s">
        <v>1137</v>
      </c>
      <c r="C337" s="8" t="s">
        <v>1138</v>
      </c>
      <c r="F337" s="8" t="s">
        <v>105</v>
      </c>
      <c r="G337" s="8" t="s">
        <v>1139</v>
      </c>
      <c r="H337" s="8" t="s">
        <v>38</v>
      </c>
      <c r="J337" s="8" t="s">
        <v>146</v>
      </c>
      <c r="K337" s="8" t="s">
        <v>140</v>
      </c>
      <c r="L337" s="9">
        <v>38012</v>
      </c>
      <c r="M337" s="9">
        <v>38014</v>
      </c>
      <c r="S337" s="8" t="s">
        <v>41</v>
      </c>
      <c r="U337" s="8" t="s">
        <v>42</v>
      </c>
      <c r="V337" s="8">
        <f>0</f>
        <v>0</v>
      </c>
      <c r="W337" s="8" t="s">
        <v>147</v>
      </c>
      <c r="X337" s="8" t="s">
        <v>44</v>
      </c>
    </row>
    <row r="338" spans="1:30" s="8" customFormat="1" x14ac:dyDescent="0.25">
      <c r="A338" s="8" t="s">
        <v>3949</v>
      </c>
      <c r="B338" s="8" t="s">
        <v>1140</v>
      </c>
      <c r="C338" s="8" t="s">
        <v>1138</v>
      </c>
      <c r="F338" s="8" t="s">
        <v>105</v>
      </c>
      <c r="G338" s="8" t="s">
        <v>1139</v>
      </c>
      <c r="H338" s="8" t="s">
        <v>38</v>
      </c>
      <c r="J338" s="8" t="s">
        <v>146</v>
      </c>
      <c r="K338" s="8" t="s">
        <v>140</v>
      </c>
      <c r="L338" s="9">
        <v>38012</v>
      </c>
      <c r="M338" s="9">
        <v>38014</v>
      </c>
      <c r="S338" s="8" t="s">
        <v>41</v>
      </c>
      <c r="U338" s="8" t="s">
        <v>42</v>
      </c>
      <c r="V338" s="8">
        <f>0</f>
        <v>0</v>
      </c>
      <c r="W338" s="8" t="s">
        <v>147</v>
      </c>
      <c r="X338" s="8" t="s">
        <v>44</v>
      </c>
    </row>
    <row r="339" spans="1:30" s="8" customFormat="1" x14ac:dyDescent="0.25">
      <c r="A339" s="8" t="s">
        <v>3949</v>
      </c>
      <c r="B339" s="8" t="s">
        <v>1141</v>
      </c>
      <c r="C339" s="8" t="s">
        <v>1142</v>
      </c>
      <c r="F339" s="8" t="s">
        <v>105</v>
      </c>
      <c r="G339" s="8" t="s">
        <v>1143</v>
      </c>
      <c r="H339" s="8" t="s">
        <v>38</v>
      </c>
      <c r="J339" s="8" t="s">
        <v>146</v>
      </c>
      <c r="K339" s="8" t="s">
        <v>140</v>
      </c>
      <c r="L339" s="9">
        <v>38012</v>
      </c>
      <c r="M339" s="9">
        <v>38014</v>
      </c>
      <c r="S339" s="8" t="s">
        <v>41</v>
      </c>
      <c r="U339" s="8" t="s">
        <v>42</v>
      </c>
      <c r="V339" s="8">
        <f>0</f>
        <v>0</v>
      </c>
      <c r="W339" s="8" t="s">
        <v>147</v>
      </c>
      <c r="X339" s="8" t="s">
        <v>44</v>
      </c>
    </row>
    <row r="340" spans="1:30" s="8" customFormat="1" x14ac:dyDescent="0.25">
      <c r="A340" s="8" t="s">
        <v>3949</v>
      </c>
      <c r="B340" s="8" t="s">
        <v>1144</v>
      </c>
      <c r="C340" s="8" t="s">
        <v>1145</v>
      </c>
      <c r="D340" s="8" t="s">
        <v>1146</v>
      </c>
      <c r="F340" s="8" t="s">
        <v>105</v>
      </c>
      <c r="G340" s="8" t="s">
        <v>1147</v>
      </c>
      <c r="H340" s="8" t="s">
        <v>38</v>
      </c>
      <c r="I340" s="9">
        <v>39289</v>
      </c>
      <c r="J340" s="8" t="s">
        <v>146</v>
      </c>
      <c r="K340" s="8" t="s">
        <v>140</v>
      </c>
      <c r="L340" s="9">
        <v>38012</v>
      </c>
      <c r="M340" s="9">
        <v>38014</v>
      </c>
      <c r="S340" s="8" t="s">
        <v>41</v>
      </c>
      <c r="U340" s="8" t="s">
        <v>42</v>
      </c>
      <c r="V340" s="8">
        <f>0</f>
        <v>0</v>
      </c>
      <c r="W340" s="8" t="s">
        <v>147</v>
      </c>
      <c r="X340" s="8" t="s">
        <v>44</v>
      </c>
    </row>
    <row r="341" spans="1:30" s="8" customFormat="1" x14ac:dyDescent="0.25">
      <c r="A341" s="8" t="s">
        <v>3949</v>
      </c>
      <c r="B341" s="8" t="s">
        <v>1148</v>
      </c>
      <c r="C341" s="8" t="s">
        <v>1145</v>
      </c>
      <c r="D341" s="8" t="s">
        <v>1146</v>
      </c>
      <c r="F341" s="8" t="s">
        <v>105</v>
      </c>
      <c r="G341" s="8" t="s">
        <v>1147</v>
      </c>
      <c r="H341" s="8" t="s">
        <v>38</v>
      </c>
      <c r="J341" s="8" t="s">
        <v>146</v>
      </c>
      <c r="K341" s="8" t="s">
        <v>140</v>
      </c>
      <c r="L341" s="9">
        <v>38012</v>
      </c>
      <c r="M341" s="9">
        <v>38014</v>
      </c>
      <c r="S341" s="8" t="s">
        <v>41</v>
      </c>
      <c r="U341" s="8" t="s">
        <v>42</v>
      </c>
      <c r="V341" s="8">
        <f>0</f>
        <v>0</v>
      </c>
      <c r="W341" s="8" t="s">
        <v>147</v>
      </c>
      <c r="X341" s="8" t="s">
        <v>44</v>
      </c>
    </row>
    <row r="342" spans="1:30" s="8" customFormat="1" x14ac:dyDescent="0.25">
      <c r="A342" s="8" t="s">
        <v>3949</v>
      </c>
      <c r="B342" s="8" t="s">
        <v>1149</v>
      </c>
      <c r="C342" s="8" t="s">
        <v>1150</v>
      </c>
      <c r="D342" s="8" t="s">
        <v>1151</v>
      </c>
      <c r="F342" s="8" t="s">
        <v>105</v>
      </c>
      <c r="G342" s="8" t="s">
        <v>1152</v>
      </c>
      <c r="H342" s="8" t="s">
        <v>38</v>
      </c>
      <c r="J342" s="8" t="s">
        <v>146</v>
      </c>
      <c r="K342" s="8" t="s">
        <v>140</v>
      </c>
      <c r="L342" s="9">
        <v>38012</v>
      </c>
      <c r="M342" s="9">
        <v>38014</v>
      </c>
      <c r="S342" s="8" t="s">
        <v>41</v>
      </c>
      <c r="U342" s="8" t="s">
        <v>42</v>
      </c>
      <c r="V342" s="8">
        <f>0</f>
        <v>0</v>
      </c>
      <c r="W342" s="8" t="s">
        <v>147</v>
      </c>
      <c r="X342" s="8" t="s">
        <v>44</v>
      </c>
    </row>
    <row r="343" spans="1:30" s="8" customFormat="1" x14ac:dyDescent="0.25">
      <c r="A343" s="8" t="s">
        <v>3949</v>
      </c>
      <c r="B343" s="8" t="s">
        <v>1153</v>
      </c>
      <c r="C343" s="8" t="s">
        <v>1150</v>
      </c>
      <c r="D343" s="8" t="s">
        <v>1151</v>
      </c>
      <c r="F343" s="8" t="s">
        <v>105</v>
      </c>
      <c r="G343" s="8" t="s">
        <v>1152</v>
      </c>
      <c r="H343" s="8" t="s">
        <v>38</v>
      </c>
      <c r="J343" s="8" t="s">
        <v>146</v>
      </c>
      <c r="K343" s="8" t="s">
        <v>140</v>
      </c>
      <c r="L343" s="9">
        <v>38012</v>
      </c>
      <c r="M343" s="9">
        <v>38014</v>
      </c>
      <c r="S343" s="8" t="s">
        <v>41</v>
      </c>
      <c r="U343" s="8" t="s">
        <v>42</v>
      </c>
      <c r="V343" s="8">
        <f>0</f>
        <v>0</v>
      </c>
      <c r="W343" s="8" t="s">
        <v>147</v>
      </c>
      <c r="X343" s="8" t="s">
        <v>44</v>
      </c>
    </row>
    <row r="344" spans="1:30" s="8" customFormat="1" x14ac:dyDescent="0.25">
      <c r="A344" s="8" t="s">
        <v>3949</v>
      </c>
      <c r="B344" s="8" t="s">
        <v>1154</v>
      </c>
      <c r="C344" s="8" t="s">
        <v>1155</v>
      </c>
      <c r="D344" s="8" t="s">
        <v>1156</v>
      </c>
      <c r="F344" s="8" t="s">
        <v>105</v>
      </c>
      <c r="G344" s="8" t="s">
        <v>1157</v>
      </c>
      <c r="H344" s="8" t="s">
        <v>38</v>
      </c>
      <c r="J344" s="8" t="s">
        <v>146</v>
      </c>
      <c r="K344" s="8" t="s">
        <v>140</v>
      </c>
      <c r="L344" s="9">
        <v>38012</v>
      </c>
      <c r="M344" s="9">
        <v>38014</v>
      </c>
      <c r="P344" s="9">
        <v>45944</v>
      </c>
      <c r="R344" s="9">
        <v>45944</v>
      </c>
      <c r="S344" s="8" t="s">
        <v>41</v>
      </c>
      <c r="U344" s="8" t="s">
        <v>42</v>
      </c>
      <c r="V344" s="8">
        <f>0</f>
        <v>0</v>
      </c>
      <c r="W344" s="8" t="s">
        <v>147</v>
      </c>
      <c r="X344" s="8" t="s">
        <v>44</v>
      </c>
      <c r="Z344" s="8" t="s">
        <v>113</v>
      </c>
      <c r="AD344" s="9">
        <v>45579</v>
      </c>
    </row>
    <row r="345" spans="1:30" s="8" customFormat="1" x14ac:dyDescent="0.25">
      <c r="A345" s="8" t="s">
        <v>3949</v>
      </c>
      <c r="B345" s="8" t="s">
        <v>1158</v>
      </c>
      <c r="C345" s="8" t="s">
        <v>1155</v>
      </c>
      <c r="D345" s="8" t="s">
        <v>1156</v>
      </c>
      <c r="F345" s="8" t="s">
        <v>105</v>
      </c>
      <c r="G345" s="8" t="s">
        <v>1157</v>
      </c>
      <c r="H345" s="8" t="s">
        <v>38</v>
      </c>
      <c r="J345" s="8" t="s">
        <v>146</v>
      </c>
      <c r="K345" s="8" t="s">
        <v>140</v>
      </c>
      <c r="L345" s="9">
        <v>38012</v>
      </c>
      <c r="M345" s="9">
        <v>38014</v>
      </c>
      <c r="S345" s="8" t="s">
        <v>41</v>
      </c>
      <c r="U345" s="8" t="s">
        <v>42</v>
      </c>
      <c r="V345" s="8">
        <f>0</f>
        <v>0</v>
      </c>
      <c r="W345" s="8" t="s">
        <v>147</v>
      </c>
      <c r="X345" s="8" t="s">
        <v>44</v>
      </c>
    </row>
    <row r="346" spans="1:30" s="8" customFormat="1" x14ac:dyDescent="0.25">
      <c r="A346" s="8" t="s">
        <v>3949</v>
      </c>
      <c r="B346" s="8" t="s">
        <v>1159</v>
      </c>
      <c r="C346" s="8" t="s">
        <v>1005</v>
      </c>
      <c r="D346" s="8" t="s">
        <v>1160</v>
      </c>
      <c r="E346" s="8" t="s">
        <v>1161</v>
      </c>
      <c r="F346" s="8" t="s">
        <v>105</v>
      </c>
      <c r="G346" s="8" t="s">
        <v>1162</v>
      </c>
      <c r="H346" s="8" t="s">
        <v>38</v>
      </c>
      <c r="J346" s="8" t="s">
        <v>139</v>
      </c>
      <c r="K346" s="8" t="s">
        <v>140</v>
      </c>
      <c r="L346" s="9">
        <v>38012</v>
      </c>
      <c r="M346" s="9">
        <v>38015</v>
      </c>
      <c r="P346" s="9">
        <v>45832</v>
      </c>
      <c r="R346" s="9">
        <v>45832</v>
      </c>
      <c r="S346" s="8" t="s">
        <v>41</v>
      </c>
      <c r="U346" s="8" t="s">
        <v>42</v>
      </c>
      <c r="V346" s="8">
        <f>0</f>
        <v>0</v>
      </c>
      <c r="W346" s="8" t="s">
        <v>43</v>
      </c>
      <c r="X346" s="8" t="s">
        <v>44</v>
      </c>
      <c r="Z346" s="8" t="s">
        <v>113</v>
      </c>
      <c r="AD346" s="9">
        <v>45467</v>
      </c>
    </row>
    <row r="347" spans="1:30" s="8" customFormat="1" x14ac:dyDescent="0.25">
      <c r="A347" s="8" t="s">
        <v>3949</v>
      </c>
      <c r="B347" s="8" t="s">
        <v>1163</v>
      </c>
      <c r="C347" s="8" t="s">
        <v>1005</v>
      </c>
      <c r="D347" s="8" t="s">
        <v>1160</v>
      </c>
      <c r="E347" s="8" t="s">
        <v>1164</v>
      </c>
      <c r="F347" s="8" t="s">
        <v>105</v>
      </c>
      <c r="G347" s="8" t="s">
        <v>1162</v>
      </c>
      <c r="H347" s="8" t="s">
        <v>38</v>
      </c>
      <c r="J347" s="8" t="s">
        <v>139</v>
      </c>
      <c r="K347" s="8" t="s">
        <v>140</v>
      </c>
      <c r="L347" s="9">
        <v>38012</v>
      </c>
      <c r="M347" s="9">
        <v>38015</v>
      </c>
      <c r="P347" s="9">
        <v>45832</v>
      </c>
      <c r="R347" s="9">
        <v>45832</v>
      </c>
      <c r="S347" s="8" t="s">
        <v>41</v>
      </c>
      <c r="U347" s="8" t="s">
        <v>42</v>
      </c>
      <c r="V347" s="8">
        <f>0</f>
        <v>0</v>
      </c>
      <c r="W347" s="8" t="s">
        <v>43</v>
      </c>
      <c r="X347" s="8" t="s">
        <v>44</v>
      </c>
      <c r="Z347" s="8" t="s">
        <v>113</v>
      </c>
      <c r="AD347" s="9">
        <v>45467</v>
      </c>
    </row>
    <row r="348" spans="1:30" s="8" customFormat="1" x14ac:dyDescent="0.25">
      <c r="A348" s="8" t="s">
        <v>3949</v>
      </c>
      <c r="B348" s="8" t="s">
        <v>1165</v>
      </c>
      <c r="C348" s="8" t="s">
        <v>1005</v>
      </c>
      <c r="D348" s="8" t="s">
        <v>1166</v>
      </c>
      <c r="E348" s="8" t="s">
        <v>1167</v>
      </c>
      <c r="F348" s="8" t="s">
        <v>105</v>
      </c>
      <c r="G348" s="8" t="s">
        <v>1168</v>
      </c>
      <c r="H348" s="8" t="s">
        <v>38</v>
      </c>
      <c r="J348" s="8" t="s">
        <v>139</v>
      </c>
      <c r="K348" s="8" t="s">
        <v>140</v>
      </c>
      <c r="L348" s="9">
        <v>38012</v>
      </c>
      <c r="M348" s="9">
        <v>38015</v>
      </c>
      <c r="P348" s="9">
        <v>45832</v>
      </c>
      <c r="R348" s="9">
        <v>45832</v>
      </c>
      <c r="S348" s="8" t="s">
        <v>41</v>
      </c>
      <c r="U348" s="8" t="s">
        <v>42</v>
      </c>
      <c r="V348" s="8">
        <f>0</f>
        <v>0</v>
      </c>
      <c r="W348" s="8" t="s">
        <v>43</v>
      </c>
      <c r="X348" s="8" t="s">
        <v>44</v>
      </c>
      <c r="Z348" s="8" t="s">
        <v>113</v>
      </c>
      <c r="AD348" s="9">
        <v>45467</v>
      </c>
    </row>
    <row r="349" spans="1:30" s="8" customFormat="1" x14ac:dyDescent="0.25">
      <c r="A349" s="8" t="s">
        <v>3949</v>
      </c>
      <c r="B349" s="8" t="s">
        <v>1169</v>
      </c>
      <c r="C349" s="8" t="s">
        <v>1005</v>
      </c>
      <c r="D349" s="8" t="s">
        <v>1166</v>
      </c>
      <c r="E349" s="8" t="s">
        <v>1170</v>
      </c>
      <c r="F349" s="8" t="s">
        <v>105</v>
      </c>
      <c r="G349" s="8" t="s">
        <v>1171</v>
      </c>
      <c r="H349" s="8" t="s">
        <v>38</v>
      </c>
      <c r="J349" s="8" t="s">
        <v>139</v>
      </c>
      <c r="K349" s="8" t="s">
        <v>140</v>
      </c>
      <c r="L349" s="9">
        <v>38012</v>
      </c>
      <c r="M349" s="9">
        <v>38015</v>
      </c>
      <c r="P349" s="9">
        <v>45832</v>
      </c>
      <c r="R349" s="9">
        <v>45832</v>
      </c>
      <c r="S349" s="8" t="s">
        <v>41</v>
      </c>
      <c r="U349" s="8" t="s">
        <v>42</v>
      </c>
      <c r="V349" s="8">
        <f>0</f>
        <v>0</v>
      </c>
      <c r="W349" s="8" t="s">
        <v>43</v>
      </c>
      <c r="X349" s="8" t="s">
        <v>44</v>
      </c>
      <c r="Z349" s="8" t="s">
        <v>113</v>
      </c>
      <c r="AD349" s="9">
        <v>45467</v>
      </c>
    </row>
    <row r="350" spans="1:30" s="8" customFormat="1" x14ac:dyDescent="0.25">
      <c r="A350" s="8" t="s">
        <v>3949</v>
      </c>
      <c r="B350" s="8" t="s">
        <v>1172</v>
      </c>
      <c r="C350" s="8" t="s">
        <v>1005</v>
      </c>
      <c r="D350" s="8" t="s">
        <v>1173</v>
      </c>
      <c r="E350" s="8" t="s">
        <v>1174</v>
      </c>
      <c r="F350" s="8" t="s">
        <v>105</v>
      </c>
      <c r="G350" s="8" t="s">
        <v>1175</v>
      </c>
      <c r="H350" s="8" t="s">
        <v>38</v>
      </c>
      <c r="J350" s="8" t="s">
        <v>139</v>
      </c>
      <c r="K350" s="8" t="s">
        <v>140</v>
      </c>
      <c r="L350" s="9">
        <v>38012</v>
      </c>
      <c r="M350" s="9">
        <v>38015</v>
      </c>
      <c r="P350" s="9">
        <v>45832</v>
      </c>
      <c r="R350" s="9">
        <v>45832</v>
      </c>
      <c r="S350" s="8" t="s">
        <v>41</v>
      </c>
      <c r="U350" s="8" t="s">
        <v>42</v>
      </c>
      <c r="V350" s="8">
        <f>0</f>
        <v>0</v>
      </c>
      <c r="W350" s="8" t="s">
        <v>43</v>
      </c>
      <c r="X350" s="8" t="s">
        <v>44</v>
      </c>
      <c r="Z350" s="8" t="s">
        <v>113</v>
      </c>
      <c r="AD350" s="9">
        <v>45467</v>
      </c>
    </row>
    <row r="351" spans="1:30" s="8" customFormat="1" x14ac:dyDescent="0.25">
      <c r="A351" s="8" t="s">
        <v>3949</v>
      </c>
      <c r="B351" s="8" t="s">
        <v>1176</v>
      </c>
      <c r="C351" s="8" t="s">
        <v>1005</v>
      </c>
      <c r="D351" s="8" t="s">
        <v>1173</v>
      </c>
      <c r="E351" s="8" t="s">
        <v>1177</v>
      </c>
      <c r="F351" s="8" t="s">
        <v>105</v>
      </c>
      <c r="G351" s="8" t="s">
        <v>1175</v>
      </c>
      <c r="H351" s="8" t="s">
        <v>38</v>
      </c>
      <c r="J351" s="8" t="s">
        <v>139</v>
      </c>
      <c r="K351" s="8" t="s">
        <v>140</v>
      </c>
      <c r="L351" s="9">
        <v>38012</v>
      </c>
      <c r="M351" s="9">
        <v>38015</v>
      </c>
      <c r="P351" s="9">
        <v>45832</v>
      </c>
      <c r="R351" s="9">
        <v>45832</v>
      </c>
      <c r="S351" s="8" t="s">
        <v>41</v>
      </c>
      <c r="U351" s="8" t="s">
        <v>42</v>
      </c>
      <c r="V351" s="8">
        <f>0</f>
        <v>0</v>
      </c>
      <c r="W351" s="8" t="s">
        <v>43</v>
      </c>
      <c r="X351" s="8" t="s">
        <v>44</v>
      </c>
      <c r="Z351" s="8" t="s">
        <v>113</v>
      </c>
      <c r="AD351" s="9">
        <v>45467</v>
      </c>
    </row>
    <row r="352" spans="1:30" s="8" customFormat="1" x14ac:dyDescent="0.25">
      <c r="A352" s="8" t="s">
        <v>3949</v>
      </c>
      <c r="B352" s="8" t="s">
        <v>1178</v>
      </c>
      <c r="C352" s="8" t="s">
        <v>1005</v>
      </c>
      <c r="D352" s="8" t="s">
        <v>1179</v>
      </c>
      <c r="E352" s="8" t="s">
        <v>1180</v>
      </c>
      <c r="F352" s="8" t="s">
        <v>105</v>
      </c>
      <c r="G352" s="8" t="s">
        <v>1181</v>
      </c>
      <c r="H352" s="8" t="s">
        <v>38</v>
      </c>
      <c r="J352" s="8" t="s">
        <v>139</v>
      </c>
      <c r="K352" s="8" t="s">
        <v>140</v>
      </c>
      <c r="L352" s="9">
        <v>38012</v>
      </c>
      <c r="M352" s="9">
        <v>38015</v>
      </c>
      <c r="P352" s="9">
        <v>45832</v>
      </c>
      <c r="R352" s="9">
        <v>45832</v>
      </c>
      <c r="S352" s="8" t="s">
        <v>41</v>
      </c>
      <c r="U352" s="8" t="s">
        <v>42</v>
      </c>
      <c r="V352" s="8">
        <f>0</f>
        <v>0</v>
      </c>
      <c r="W352" s="8" t="s">
        <v>43</v>
      </c>
      <c r="X352" s="8" t="s">
        <v>44</v>
      </c>
      <c r="Z352" s="8" t="s">
        <v>113</v>
      </c>
      <c r="AD352" s="9">
        <v>45467</v>
      </c>
    </row>
    <row r="353" spans="1:30" s="8" customFormat="1" x14ac:dyDescent="0.25">
      <c r="A353" s="8" t="s">
        <v>3949</v>
      </c>
      <c r="B353" s="8" t="s">
        <v>1182</v>
      </c>
      <c r="C353" s="8" t="s">
        <v>1005</v>
      </c>
      <c r="D353" s="8" t="s">
        <v>1179</v>
      </c>
      <c r="E353" s="8" t="s">
        <v>1183</v>
      </c>
      <c r="F353" s="8" t="s">
        <v>105</v>
      </c>
      <c r="G353" s="8" t="s">
        <v>1184</v>
      </c>
      <c r="H353" s="8" t="s">
        <v>38</v>
      </c>
      <c r="J353" s="8" t="s">
        <v>139</v>
      </c>
      <c r="K353" s="8" t="s">
        <v>140</v>
      </c>
      <c r="L353" s="9">
        <v>38012</v>
      </c>
      <c r="M353" s="9">
        <v>38015</v>
      </c>
      <c r="P353" s="9">
        <v>45832</v>
      </c>
      <c r="R353" s="9">
        <v>45832</v>
      </c>
      <c r="S353" s="8" t="s">
        <v>41</v>
      </c>
      <c r="U353" s="8" t="s">
        <v>42</v>
      </c>
      <c r="V353" s="8">
        <f>0</f>
        <v>0</v>
      </c>
      <c r="W353" s="8" t="s">
        <v>43</v>
      </c>
      <c r="X353" s="8" t="s">
        <v>44</v>
      </c>
      <c r="Z353" s="8" t="s">
        <v>113</v>
      </c>
      <c r="AD353" s="9">
        <v>45467</v>
      </c>
    </row>
    <row r="354" spans="1:30" s="8" customFormat="1" x14ac:dyDescent="0.25">
      <c r="A354" s="8" t="s">
        <v>3949</v>
      </c>
      <c r="B354" s="8" t="s">
        <v>1185</v>
      </c>
      <c r="C354" s="8" t="s">
        <v>1005</v>
      </c>
      <c r="D354" s="8" t="s">
        <v>1186</v>
      </c>
      <c r="E354" s="8" t="s">
        <v>1187</v>
      </c>
      <c r="F354" s="8" t="s">
        <v>105</v>
      </c>
      <c r="G354" s="8" t="s">
        <v>1188</v>
      </c>
      <c r="H354" s="8" t="s">
        <v>38</v>
      </c>
      <c r="J354" s="8" t="s">
        <v>139</v>
      </c>
      <c r="K354" s="8" t="s">
        <v>140</v>
      </c>
      <c r="L354" s="9">
        <v>38012</v>
      </c>
      <c r="M354" s="9">
        <v>38015</v>
      </c>
      <c r="P354" s="9">
        <v>45832</v>
      </c>
      <c r="R354" s="9">
        <v>45832</v>
      </c>
      <c r="S354" s="8" t="s">
        <v>41</v>
      </c>
      <c r="U354" s="8" t="s">
        <v>42</v>
      </c>
      <c r="V354" s="8">
        <f>0</f>
        <v>0</v>
      </c>
      <c r="W354" s="8" t="s">
        <v>43</v>
      </c>
      <c r="X354" s="8" t="s">
        <v>44</v>
      </c>
      <c r="Z354" s="8" t="s">
        <v>113</v>
      </c>
      <c r="AD354" s="9">
        <v>45467</v>
      </c>
    </row>
    <row r="355" spans="1:30" s="8" customFormat="1" x14ac:dyDescent="0.25">
      <c r="A355" s="8" t="s">
        <v>3949</v>
      </c>
      <c r="B355" s="8" t="s">
        <v>1189</v>
      </c>
      <c r="C355" s="8" t="s">
        <v>1005</v>
      </c>
      <c r="D355" s="8" t="s">
        <v>1186</v>
      </c>
      <c r="E355" s="8" t="s">
        <v>1190</v>
      </c>
      <c r="F355" s="8" t="s">
        <v>105</v>
      </c>
      <c r="G355" s="8" t="s">
        <v>1188</v>
      </c>
      <c r="H355" s="8" t="s">
        <v>38</v>
      </c>
      <c r="J355" s="8" t="s">
        <v>139</v>
      </c>
      <c r="K355" s="8" t="s">
        <v>140</v>
      </c>
      <c r="L355" s="9">
        <v>38012</v>
      </c>
      <c r="M355" s="9">
        <v>38015</v>
      </c>
      <c r="P355" s="9">
        <v>45832</v>
      </c>
      <c r="R355" s="9">
        <v>45832</v>
      </c>
      <c r="S355" s="8" t="s">
        <v>41</v>
      </c>
      <c r="U355" s="8" t="s">
        <v>42</v>
      </c>
      <c r="V355" s="8">
        <f>0</f>
        <v>0</v>
      </c>
      <c r="W355" s="8" t="s">
        <v>43</v>
      </c>
      <c r="X355" s="8" t="s">
        <v>44</v>
      </c>
      <c r="Z355" s="8" t="s">
        <v>113</v>
      </c>
      <c r="AD355" s="9">
        <v>45467</v>
      </c>
    </row>
    <row r="356" spans="1:30" s="8" customFormat="1" x14ac:dyDescent="0.25">
      <c r="A356" s="8" t="s">
        <v>3949</v>
      </c>
      <c r="B356" s="8" t="s">
        <v>1191</v>
      </c>
      <c r="C356" s="8" t="s">
        <v>1005</v>
      </c>
      <c r="D356" s="8" t="s">
        <v>1192</v>
      </c>
      <c r="E356" s="8" t="s">
        <v>1193</v>
      </c>
      <c r="F356" s="8" t="s">
        <v>105</v>
      </c>
      <c r="G356" s="8" t="s">
        <v>1194</v>
      </c>
      <c r="H356" s="8" t="s">
        <v>38</v>
      </c>
      <c r="I356" s="9">
        <v>43489</v>
      </c>
      <c r="J356" s="8" t="s">
        <v>139</v>
      </c>
      <c r="K356" s="8" t="s">
        <v>140</v>
      </c>
      <c r="L356" s="9">
        <v>38012</v>
      </c>
      <c r="M356" s="9">
        <v>38015</v>
      </c>
      <c r="P356" s="9">
        <v>45832</v>
      </c>
      <c r="R356" s="9">
        <v>45832</v>
      </c>
      <c r="S356" s="8" t="s">
        <v>41</v>
      </c>
      <c r="U356" s="8" t="s">
        <v>42</v>
      </c>
      <c r="V356" s="8">
        <f>0</f>
        <v>0</v>
      </c>
      <c r="W356" s="8" t="s">
        <v>43</v>
      </c>
      <c r="X356" s="8" t="s">
        <v>44</v>
      </c>
      <c r="Z356" s="8" t="s">
        <v>113</v>
      </c>
      <c r="AD356" s="9">
        <v>45467</v>
      </c>
    </row>
    <row r="357" spans="1:30" s="8" customFormat="1" x14ac:dyDescent="0.25">
      <c r="A357" s="8" t="s">
        <v>3949</v>
      </c>
      <c r="B357" s="8" t="s">
        <v>1195</v>
      </c>
      <c r="C357" s="8" t="s">
        <v>1005</v>
      </c>
      <c r="D357" s="8" t="s">
        <v>1192</v>
      </c>
      <c r="E357" s="8" t="s">
        <v>1196</v>
      </c>
      <c r="F357" s="8" t="s">
        <v>1197</v>
      </c>
      <c r="G357" s="8" t="s">
        <v>1198</v>
      </c>
      <c r="H357" s="8" t="s">
        <v>38</v>
      </c>
      <c r="J357" s="8" t="s">
        <v>139</v>
      </c>
      <c r="K357" s="8" t="s">
        <v>140</v>
      </c>
      <c r="L357" s="9">
        <v>38012</v>
      </c>
      <c r="M357" s="9">
        <v>38015</v>
      </c>
      <c r="P357" s="9">
        <v>45832</v>
      </c>
      <c r="R357" s="9">
        <v>45832</v>
      </c>
      <c r="S357" s="8" t="s">
        <v>41</v>
      </c>
      <c r="U357" s="8" t="s">
        <v>42</v>
      </c>
      <c r="V357" s="8">
        <f>0</f>
        <v>0</v>
      </c>
      <c r="W357" s="8" t="s">
        <v>43</v>
      </c>
      <c r="X357" s="8" t="s">
        <v>44</v>
      </c>
      <c r="Z357" s="8" t="s">
        <v>113</v>
      </c>
      <c r="AD357" s="9">
        <v>45467</v>
      </c>
    </row>
    <row r="358" spans="1:30" s="8" customFormat="1" x14ac:dyDescent="0.25">
      <c r="A358" s="8" t="s">
        <v>3949</v>
      </c>
      <c r="B358" s="8" t="s">
        <v>1199</v>
      </c>
      <c r="C358" s="8" t="s">
        <v>1046</v>
      </c>
      <c r="F358" s="8" t="s">
        <v>105</v>
      </c>
      <c r="G358" s="8" t="s">
        <v>1200</v>
      </c>
      <c r="H358" s="8" t="s">
        <v>38</v>
      </c>
      <c r="J358" s="8" t="s">
        <v>125</v>
      </c>
      <c r="K358" s="8" t="s">
        <v>126</v>
      </c>
      <c r="L358" s="9">
        <v>38012</v>
      </c>
      <c r="M358" s="9">
        <v>38015</v>
      </c>
      <c r="S358" s="8" t="s">
        <v>41</v>
      </c>
      <c r="U358" s="8" t="s">
        <v>42</v>
      </c>
      <c r="V358" s="8">
        <f>0</f>
        <v>0</v>
      </c>
      <c r="W358" s="8" t="s">
        <v>128</v>
      </c>
      <c r="X358" s="8" t="s">
        <v>44</v>
      </c>
    </row>
    <row r="359" spans="1:30" s="8" customFormat="1" x14ac:dyDescent="0.25">
      <c r="A359" s="8" t="s">
        <v>3949</v>
      </c>
      <c r="B359" s="8" t="s">
        <v>1201</v>
      </c>
      <c r="C359" s="8" t="s">
        <v>1046</v>
      </c>
      <c r="F359" s="8" t="s">
        <v>105</v>
      </c>
      <c r="G359" s="8" t="s">
        <v>1200</v>
      </c>
      <c r="H359" s="8" t="s">
        <v>38</v>
      </c>
      <c r="J359" s="8" t="s">
        <v>125</v>
      </c>
      <c r="K359" s="8" t="s">
        <v>126</v>
      </c>
      <c r="L359" s="9">
        <v>38012</v>
      </c>
      <c r="M359" s="9">
        <v>38015</v>
      </c>
      <c r="S359" s="8" t="s">
        <v>41</v>
      </c>
      <c r="U359" s="8" t="s">
        <v>42</v>
      </c>
      <c r="V359" s="8">
        <f>0</f>
        <v>0</v>
      </c>
      <c r="W359" s="8" t="s">
        <v>128</v>
      </c>
      <c r="X359" s="8" t="s">
        <v>44</v>
      </c>
    </row>
    <row r="360" spans="1:30" s="8" customFormat="1" x14ac:dyDescent="0.25">
      <c r="A360" s="8" t="s">
        <v>3949</v>
      </c>
      <c r="B360" s="8" t="s">
        <v>1202</v>
      </c>
      <c r="C360" s="8" t="s">
        <v>1203</v>
      </c>
      <c r="F360" s="8" t="s">
        <v>105</v>
      </c>
      <c r="G360" s="8" t="s">
        <v>1204</v>
      </c>
      <c r="H360" s="8" t="s">
        <v>38</v>
      </c>
      <c r="J360" s="8" t="s">
        <v>125</v>
      </c>
      <c r="K360" s="8" t="s">
        <v>126</v>
      </c>
      <c r="L360" s="9">
        <v>38012</v>
      </c>
      <c r="M360" s="9">
        <v>38015</v>
      </c>
      <c r="S360" s="8" t="s">
        <v>41</v>
      </c>
      <c r="U360" s="8" t="s">
        <v>42</v>
      </c>
      <c r="V360" s="8">
        <f>0</f>
        <v>0</v>
      </c>
      <c r="W360" s="8" t="s">
        <v>128</v>
      </c>
      <c r="X360" s="8" t="s">
        <v>44</v>
      </c>
    </row>
    <row r="361" spans="1:30" s="8" customFormat="1" x14ac:dyDescent="0.25">
      <c r="A361" s="8" t="s">
        <v>3949</v>
      </c>
      <c r="B361" s="8" t="s">
        <v>1205</v>
      </c>
      <c r="C361" s="8" t="s">
        <v>1203</v>
      </c>
      <c r="F361" s="8" t="s">
        <v>105</v>
      </c>
      <c r="G361" s="8" t="s">
        <v>1204</v>
      </c>
      <c r="H361" s="8" t="s">
        <v>38</v>
      </c>
      <c r="J361" s="8" t="s">
        <v>125</v>
      </c>
      <c r="K361" s="8" t="s">
        <v>126</v>
      </c>
      <c r="L361" s="9">
        <v>38012</v>
      </c>
      <c r="M361" s="9">
        <v>38015</v>
      </c>
      <c r="S361" s="8" t="s">
        <v>41</v>
      </c>
      <c r="U361" s="8" t="s">
        <v>42</v>
      </c>
      <c r="V361" s="8">
        <f>0</f>
        <v>0</v>
      </c>
      <c r="W361" s="8" t="s">
        <v>128</v>
      </c>
      <c r="X361" s="8" t="s">
        <v>44</v>
      </c>
    </row>
    <row r="362" spans="1:30" s="8" customFormat="1" x14ac:dyDescent="0.25">
      <c r="A362" s="8" t="s">
        <v>3949</v>
      </c>
      <c r="B362" s="8" t="s">
        <v>1206</v>
      </c>
      <c r="C362" s="8" t="s">
        <v>1207</v>
      </c>
      <c r="D362" s="8" t="s">
        <v>1208</v>
      </c>
      <c r="F362" s="8" t="s">
        <v>105</v>
      </c>
      <c r="G362" s="8" t="s">
        <v>1209</v>
      </c>
      <c r="H362" s="8" t="s">
        <v>38</v>
      </c>
      <c r="J362" s="8" t="s">
        <v>125</v>
      </c>
      <c r="K362" s="8" t="s">
        <v>126</v>
      </c>
      <c r="L362" s="9">
        <v>38012</v>
      </c>
      <c r="M362" s="9">
        <v>38015</v>
      </c>
      <c r="S362" s="8" t="s">
        <v>41</v>
      </c>
      <c r="U362" s="8" t="s">
        <v>42</v>
      </c>
      <c r="V362" s="8">
        <f>0</f>
        <v>0</v>
      </c>
      <c r="W362" s="8" t="s">
        <v>128</v>
      </c>
      <c r="X362" s="8" t="s">
        <v>44</v>
      </c>
    </row>
    <row r="363" spans="1:30" s="8" customFormat="1" x14ac:dyDescent="0.25">
      <c r="A363" s="8" t="s">
        <v>3949</v>
      </c>
      <c r="B363" s="8" t="s">
        <v>1210</v>
      </c>
      <c r="C363" s="8" t="s">
        <v>1207</v>
      </c>
      <c r="D363" s="8" t="s">
        <v>1208</v>
      </c>
      <c r="F363" s="8" t="s">
        <v>105</v>
      </c>
      <c r="G363" s="8" t="s">
        <v>1209</v>
      </c>
      <c r="H363" s="8" t="s">
        <v>38</v>
      </c>
      <c r="J363" s="8" t="s">
        <v>125</v>
      </c>
      <c r="K363" s="8" t="s">
        <v>126</v>
      </c>
      <c r="L363" s="9">
        <v>38012</v>
      </c>
      <c r="M363" s="9">
        <v>38015</v>
      </c>
      <c r="S363" s="8" t="s">
        <v>41</v>
      </c>
      <c r="U363" s="8" t="s">
        <v>42</v>
      </c>
      <c r="V363" s="8">
        <f>0</f>
        <v>0</v>
      </c>
      <c r="W363" s="8" t="s">
        <v>128</v>
      </c>
      <c r="X363" s="8" t="s">
        <v>44</v>
      </c>
    </row>
    <row r="364" spans="1:30" s="8" customFormat="1" x14ac:dyDescent="0.25">
      <c r="A364" s="8" t="s">
        <v>3949</v>
      </c>
      <c r="B364" s="8" t="s">
        <v>1211</v>
      </c>
      <c r="C364" s="8" t="s">
        <v>1212</v>
      </c>
      <c r="D364" s="8" t="s">
        <v>1213</v>
      </c>
      <c r="F364" s="8" t="s">
        <v>105</v>
      </c>
      <c r="G364" s="8" t="s">
        <v>1214</v>
      </c>
      <c r="H364" s="8" t="s">
        <v>38</v>
      </c>
      <c r="J364" s="8" t="s">
        <v>125</v>
      </c>
      <c r="K364" s="8" t="s">
        <v>126</v>
      </c>
      <c r="L364" s="9">
        <v>38012</v>
      </c>
      <c r="M364" s="9">
        <v>38015</v>
      </c>
      <c r="S364" s="8" t="s">
        <v>41</v>
      </c>
      <c r="U364" s="8" t="s">
        <v>42</v>
      </c>
      <c r="V364" s="8">
        <f>0</f>
        <v>0</v>
      </c>
      <c r="W364" s="8" t="s">
        <v>128</v>
      </c>
      <c r="X364" s="8" t="s">
        <v>44</v>
      </c>
    </row>
    <row r="365" spans="1:30" s="8" customFormat="1" x14ac:dyDescent="0.25">
      <c r="A365" s="8" t="s">
        <v>3949</v>
      </c>
      <c r="B365" s="8" t="s">
        <v>1215</v>
      </c>
      <c r="C365" s="8" t="s">
        <v>1212</v>
      </c>
      <c r="D365" s="8" t="s">
        <v>1213</v>
      </c>
      <c r="F365" s="8" t="s">
        <v>105</v>
      </c>
      <c r="G365" s="8" t="s">
        <v>1216</v>
      </c>
      <c r="H365" s="8" t="s">
        <v>38</v>
      </c>
      <c r="J365" s="8" t="s">
        <v>125</v>
      </c>
      <c r="K365" s="8" t="s">
        <v>126</v>
      </c>
      <c r="L365" s="9">
        <v>38012</v>
      </c>
      <c r="M365" s="9">
        <v>38015</v>
      </c>
      <c r="S365" s="8" t="s">
        <v>41</v>
      </c>
      <c r="U365" s="8" t="s">
        <v>42</v>
      </c>
      <c r="V365" s="8">
        <f>0</f>
        <v>0</v>
      </c>
      <c r="W365" s="8" t="s">
        <v>128</v>
      </c>
      <c r="X365" s="8" t="s">
        <v>44</v>
      </c>
    </row>
    <row r="366" spans="1:30" x14ac:dyDescent="0.25">
      <c r="B366" t="s">
        <v>1217</v>
      </c>
      <c r="C366" t="s">
        <v>1218</v>
      </c>
      <c r="D366" t="s">
        <v>1219</v>
      </c>
      <c r="F366" t="s">
        <v>105</v>
      </c>
      <c r="G366" t="s">
        <v>1220</v>
      </c>
      <c r="H366" t="s">
        <v>38</v>
      </c>
      <c r="J366" t="s">
        <v>146</v>
      </c>
      <c r="K366" t="s">
        <v>140</v>
      </c>
      <c r="L366" s="3">
        <v>38012</v>
      </c>
      <c r="M366" s="3">
        <v>38015</v>
      </c>
      <c r="S366" t="s">
        <v>41</v>
      </c>
      <c r="U366" t="s">
        <v>42</v>
      </c>
      <c r="V366">
        <f>0</f>
        <v>0</v>
      </c>
      <c r="W366" t="s">
        <v>147</v>
      </c>
      <c r="X366" t="s">
        <v>44</v>
      </c>
    </row>
    <row r="367" spans="1:30" x14ac:dyDescent="0.25">
      <c r="B367" t="s">
        <v>1221</v>
      </c>
      <c r="C367" t="s">
        <v>1222</v>
      </c>
      <c r="F367" t="s">
        <v>105</v>
      </c>
      <c r="G367" t="s">
        <v>1223</v>
      </c>
      <c r="H367" t="s">
        <v>38</v>
      </c>
      <c r="J367" t="s">
        <v>146</v>
      </c>
      <c r="K367" t="s">
        <v>140</v>
      </c>
      <c r="L367" s="3">
        <v>38012</v>
      </c>
      <c r="M367" s="3">
        <v>38015</v>
      </c>
      <c r="S367" t="s">
        <v>41</v>
      </c>
      <c r="U367" t="s">
        <v>42</v>
      </c>
      <c r="V367">
        <f>0</f>
        <v>0</v>
      </c>
      <c r="W367" t="s">
        <v>147</v>
      </c>
      <c r="X367" t="s">
        <v>44</v>
      </c>
    </row>
    <row r="368" spans="1:30" s="8" customFormat="1" x14ac:dyDescent="0.25">
      <c r="A368" s="8" t="s">
        <v>3949</v>
      </c>
      <c r="B368" s="8" t="s">
        <v>1224</v>
      </c>
      <c r="C368" s="8" t="s">
        <v>1225</v>
      </c>
      <c r="D368" s="8" t="s">
        <v>1226</v>
      </c>
      <c r="F368" s="8" t="s">
        <v>105</v>
      </c>
      <c r="G368" s="8" t="s">
        <v>1227</v>
      </c>
      <c r="H368" s="8" t="s">
        <v>38</v>
      </c>
      <c r="J368" s="8" t="s">
        <v>146</v>
      </c>
      <c r="K368" s="8" t="s">
        <v>140</v>
      </c>
      <c r="L368" s="9">
        <v>38012</v>
      </c>
      <c r="M368" s="9">
        <v>38015</v>
      </c>
      <c r="S368" s="8" t="s">
        <v>41</v>
      </c>
      <c r="U368" s="8" t="s">
        <v>42</v>
      </c>
      <c r="V368" s="8">
        <f>0</f>
        <v>0</v>
      </c>
      <c r="W368" s="8" t="s">
        <v>147</v>
      </c>
      <c r="X368" s="8" t="s">
        <v>44</v>
      </c>
    </row>
    <row r="369" spans="1:30" s="8" customFormat="1" x14ac:dyDescent="0.25">
      <c r="A369" s="8" t="s">
        <v>3949</v>
      </c>
      <c r="B369" s="8" t="s">
        <v>1228</v>
      </c>
      <c r="C369" s="8" t="s">
        <v>1229</v>
      </c>
      <c r="D369" s="8" t="s">
        <v>1131</v>
      </c>
      <c r="F369" s="8" t="s">
        <v>105</v>
      </c>
      <c r="G369" s="8" t="s">
        <v>1230</v>
      </c>
      <c r="H369" s="8" t="s">
        <v>38</v>
      </c>
      <c r="J369" s="8" t="s">
        <v>146</v>
      </c>
      <c r="K369" s="8" t="s">
        <v>140</v>
      </c>
      <c r="L369" s="9">
        <v>38012</v>
      </c>
      <c r="M369" s="9">
        <v>38015</v>
      </c>
      <c r="S369" s="8" t="s">
        <v>41</v>
      </c>
      <c r="U369" s="8" t="s">
        <v>42</v>
      </c>
      <c r="V369" s="8">
        <f>0</f>
        <v>0</v>
      </c>
      <c r="W369" s="8" t="s">
        <v>147</v>
      </c>
      <c r="X369" s="8" t="s">
        <v>44</v>
      </c>
    </row>
    <row r="370" spans="1:30" s="8" customFormat="1" x14ac:dyDescent="0.25">
      <c r="A370" s="8" t="s">
        <v>3949</v>
      </c>
      <c r="B370" s="8" t="s">
        <v>1231</v>
      </c>
      <c r="C370" s="8" t="s">
        <v>1229</v>
      </c>
      <c r="D370" s="8" t="s">
        <v>1131</v>
      </c>
      <c r="F370" s="8" t="s">
        <v>105</v>
      </c>
      <c r="G370" s="8" t="s">
        <v>1230</v>
      </c>
      <c r="H370" s="8" t="s">
        <v>38</v>
      </c>
      <c r="J370" s="8" t="s">
        <v>146</v>
      </c>
      <c r="K370" s="8" t="s">
        <v>140</v>
      </c>
      <c r="L370" s="9">
        <v>38012</v>
      </c>
      <c r="M370" s="9">
        <v>38015</v>
      </c>
      <c r="S370" s="8" t="s">
        <v>41</v>
      </c>
      <c r="U370" s="8" t="s">
        <v>42</v>
      </c>
      <c r="V370" s="8">
        <f>0</f>
        <v>0</v>
      </c>
      <c r="W370" s="8" t="s">
        <v>147</v>
      </c>
      <c r="X370" s="8" t="s">
        <v>44</v>
      </c>
    </row>
    <row r="371" spans="1:30" s="8" customFormat="1" x14ac:dyDescent="0.25">
      <c r="A371" s="8" t="s">
        <v>3949</v>
      </c>
      <c r="B371" s="8" t="s">
        <v>1232</v>
      </c>
      <c r="C371" s="8" t="s">
        <v>1229</v>
      </c>
      <c r="D371" s="8" t="s">
        <v>1131</v>
      </c>
      <c r="F371" s="8" t="s">
        <v>105</v>
      </c>
      <c r="G371" s="8" t="s">
        <v>1230</v>
      </c>
      <c r="H371" s="8" t="s">
        <v>38</v>
      </c>
      <c r="J371" s="8" t="s">
        <v>146</v>
      </c>
      <c r="K371" s="8" t="s">
        <v>140</v>
      </c>
      <c r="L371" s="9">
        <v>38012</v>
      </c>
      <c r="M371" s="9">
        <v>38015</v>
      </c>
      <c r="S371" s="8" t="s">
        <v>41</v>
      </c>
      <c r="U371" s="8" t="s">
        <v>42</v>
      </c>
      <c r="V371" s="8">
        <f>0</f>
        <v>0</v>
      </c>
      <c r="W371" s="8" t="s">
        <v>147</v>
      </c>
      <c r="X371" s="8" t="s">
        <v>44</v>
      </c>
    </row>
    <row r="372" spans="1:30" x14ac:dyDescent="0.25">
      <c r="B372" t="s">
        <v>1233</v>
      </c>
      <c r="C372" t="s">
        <v>1234</v>
      </c>
      <c r="F372" t="s">
        <v>743</v>
      </c>
      <c r="G372" t="s">
        <v>1235</v>
      </c>
      <c r="H372" t="s">
        <v>38</v>
      </c>
      <c r="J372" t="s">
        <v>146</v>
      </c>
      <c r="K372" t="s">
        <v>140</v>
      </c>
      <c r="L372" s="3">
        <v>38110</v>
      </c>
      <c r="M372" s="3">
        <v>38110</v>
      </c>
      <c r="S372" t="s">
        <v>41</v>
      </c>
      <c r="U372" t="s">
        <v>42</v>
      </c>
      <c r="V372">
        <f>0</f>
        <v>0</v>
      </c>
      <c r="W372" t="s">
        <v>147</v>
      </c>
      <c r="X372" t="s">
        <v>44</v>
      </c>
    </row>
    <row r="373" spans="1:30" x14ac:dyDescent="0.25">
      <c r="B373" t="s">
        <v>1236</v>
      </c>
      <c r="C373" t="s">
        <v>1237</v>
      </c>
      <c r="D373" t="s">
        <v>1238</v>
      </c>
      <c r="F373" t="s">
        <v>105</v>
      </c>
      <c r="G373" t="s">
        <v>725</v>
      </c>
      <c r="H373" t="s">
        <v>38</v>
      </c>
      <c r="J373" t="s">
        <v>139</v>
      </c>
      <c r="K373" t="s">
        <v>140</v>
      </c>
      <c r="L373" s="3">
        <v>38012</v>
      </c>
      <c r="M373" s="3">
        <v>38015</v>
      </c>
      <c r="S373" t="s">
        <v>41</v>
      </c>
      <c r="U373" t="s">
        <v>42</v>
      </c>
      <c r="V373">
        <f>0</f>
        <v>0</v>
      </c>
      <c r="W373" t="s">
        <v>43</v>
      </c>
      <c r="X373" t="s">
        <v>44</v>
      </c>
    </row>
    <row r="374" spans="1:30" x14ac:dyDescent="0.25">
      <c r="B374" t="s">
        <v>1239</v>
      </c>
      <c r="C374" t="s">
        <v>1240</v>
      </c>
      <c r="F374" t="s">
        <v>105</v>
      </c>
      <c r="G374" t="s">
        <v>725</v>
      </c>
      <c r="H374" t="s">
        <v>38</v>
      </c>
      <c r="J374" t="s">
        <v>139</v>
      </c>
      <c r="K374" t="s">
        <v>140</v>
      </c>
      <c r="L374" s="3">
        <v>38012</v>
      </c>
      <c r="M374" s="3">
        <v>38015</v>
      </c>
      <c r="P374" s="3">
        <v>46302</v>
      </c>
      <c r="R374" s="3">
        <v>46302</v>
      </c>
      <c r="S374" t="s">
        <v>41</v>
      </c>
      <c r="U374" t="s">
        <v>42</v>
      </c>
      <c r="V374">
        <f>0</f>
        <v>0</v>
      </c>
      <c r="W374" t="s">
        <v>43</v>
      </c>
      <c r="X374" t="s">
        <v>44</v>
      </c>
      <c r="Z374" t="s">
        <v>112</v>
      </c>
      <c r="AD374" s="3">
        <v>45572</v>
      </c>
    </row>
    <row r="375" spans="1:30" x14ac:dyDescent="0.25">
      <c r="B375" t="s">
        <v>1241</v>
      </c>
      <c r="C375" t="s">
        <v>1240</v>
      </c>
      <c r="F375" t="s">
        <v>105</v>
      </c>
      <c r="G375" t="s">
        <v>725</v>
      </c>
      <c r="H375" t="s">
        <v>38</v>
      </c>
      <c r="J375" t="s">
        <v>139</v>
      </c>
      <c r="K375" t="s">
        <v>140</v>
      </c>
      <c r="L375" s="3">
        <v>38012</v>
      </c>
      <c r="M375" s="3">
        <v>38015</v>
      </c>
      <c r="S375" t="s">
        <v>41</v>
      </c>
      <c r="U375" t="s">
        <v>42</v>
      </c>
      <c r="V375">
        <f>0</f>
        <v>0</v>
      </c>
      <c r="W375" t="s">
        <v>43</v>
      </c>
      <c r="X375" t="s">
        <v>44</v>
      </c>
      <c r="AD375" s="3">
        <v>38015</v>
      </c>
    </row>
    <row r="376" spans="1:30" s="8" customFormat="1" x14ac:dyDescent="0.25">
      <c r="A376" s="8" t="s">
        <v>3949</v>
      </c>
      <c r="B376" s="8" t="s">
        <v>1242</v>
      </c>
      <c r="C376" s="8" t="s">
        <v>1243</v>
      </c>
      <c r="D376" s="8" t="s">
        <v>1244</v>
      </c>
      <c r="E376" s="8" t="s">
        <v>1245</v>
      </c>
      <c r="F376" s="8" t="s">
        <v>105</v>
      </c>
      <c r="G376" s="8" t="s">
        <v>1246</v>
      </c>
      <c r="H376" s="8" t="s">
        <v>38</v>
      </c>
      <c r="J376" s="8" t="s">
        <v>139</v>
      </c>
      <c r="K376" s="8" t="s">
        <v>140</v>
      </c>
      <c r="L376" s="9">
        <v>38012</v>
      </c>
      <c r="M376" s="9">
        <v>38015</v>
      </c>
      <c r="S376" s="8" t="s">
        <v>41</v>
      </c>
      <c r="U376" s="8" t="s">
        <v>42</v>
      </c>
      <c r="V376" s="8">
        <f>0</f>
        <v>0</v>
      </c>
      <c r="W376" s="8" t="s">
        <v>43</v>
      </c>
      <c r="X376" s="8" t="s">
        <v>44</v>
      </c>
    </row>
    <row r="377" spans="1:30" s="8" customFormat="1" x14ac:dyDescent="0.25">
      <c r="A377" s="8" t="s">
        <v>3949</v>
      </c>
      <c r="B377" s="8" t="s">
        <v>1247</v>
      </c>
      <c r="C377" s="8" t="s">
        <v>1243</v>
      </c>
      <c r="D377" s="8" t="s">
        <v>1248</v>
      </c>
      <c r="E377" s="8" t="s">
        <v>1249</v>
      </c>
      <c r="F377" s="8" t="s">
        <v>105</v>
      </c>
      <c r="G377" s="8" t="s">
        <v>1246</v>
      </c>
      <c r="H377" s="8" t="s">
        <v>38</v>
      </c>
      <c r="J377" s="8" t="s">
        <v>139</v>
      </c>
      <c r="K377" s="8" t="s">
        <v>140</v>
      </c>
      <c r="L377" s="9">
        <v>38012</v>
      </c>
      <c r="M377" s="9">
        <v>38015</v>
      </c>
      <c r="S377" s="8" t="s">
        <v>41</v>
      </c>
      <c r="U377" s="8" t="s">
        <v>42</v>
      </c>
      <c r="V377" s="8">
        <f>0</f>
        <v>0</v>
      </c>
      <c r="W377" s="8" t="s">
        <v>43</v>
      </c>
      <c r="X377" s="8" t="s">
        <v>44</v>
      </c>
    </row>
    <row r="378" spans="1:30" s="8" customFormat="1" x14ac:dyDescent="0.25">
      <c r="A378" s="8" t="s">
        <v>3949</v>
      </c>
      <c r="B378" s="8" t="s">
        <v>1250</v>
      </c>
      <c r="C378" s="8" t="s">
        <v>1243</v>
      </c>
      <c r="D378" s="8" t="s">
        <v>1248</v>
      </c>
      <c r="E378" s="8" t="s">
        <v>1251</v>
      </c>
      <c r="F378" s="8" t="s">
        <v>105</v>
      </c>
      <c r="G378" s="8" t="s">
        <v>1246</v>
      </c>
      <c r="H378" s="8" t="s">
        <v>38</v>
      </c>
      <c r="J378" s="8" t="s">
        <v>139</v>
      </c>
      <c r="K378" s="8" t="s">
        <v>140</v>
      </c>
      <c r="L378" s="9">
        <v>38012</v>
      </c>
      <c r="M378" s="9">
        <v>38015</v>
      </c>
      <c r="S378" s="8" t="s">
        <v>41</v>
      </c>
      <c r="U378" s="8" t="s">
        <v>42</v>
      </c>
      <c r="V378" s="8">
        <f>0</f>
        <v>0</v>
      </c>
      <c r="W378" s="8" t="s">
        <v>43</v>
      </c>
      <c r="X378" s="8" t="s">
        <v>44</v>
      </c>
    </row>
    <row r="379" spans="1:30" s="8" customFormat="1" x14ac:dyDescent="0.25">
      <c r="A379" s="8" t="s">
        <v>3949</v>
      </c>
      <c r="B379" s="8" t="s">
        <v>1252</v>
      </c>
      <c r="C379" s="8" t="s">
        <v>1243</v>
      </c>
      <c r="D379" s="8" t="s">
        <v>1253</v>
      </c>
      <c r="E379" s="8" t="s">
        <v>1254</v>
      </c>
      <c r="F379" s="8" t="s">
        <v>105</v>
      </c>
      <c r="G379" s="8" t="s">
        <v>1246</v>
      </c>
      <c r="H379" s="8" t="s">
        <v>38</v>
      </c>
      <c r="J379" s="8" t="s">
        <v>139</v>
      </c>
      <c r="K379" s="8" t="s">
        <v>140</v>
      </c>
      <c r="L379" s="9">
        <v>38012</v>
      </c>
      <c r="M379" s="9">
        <v>38015</v>
      </c>
      <c r="S379" s="8" t="s">
        <v>41</v>
      </c>
      <c r="U379" s="8" t="s">
        <v>42</v>
      </c>
      <c r="V379" s="8">
        <f>0</f>
        <v>0</v>
      </c>
      <c r="W379" s="8" t="s">
        <v>43</v>
      </c>
      <c r="X379" s="8" t="s">
        <v>44</v>
      </c>
    </row>
    <row r="380" spans="1:30" s="8" customFormat="1" x14ac:dyDescent="0.25">
      <c r="A380" s="8" t="s">
        <v>3949</v>
      </c>
      <c r="B380" s="8" t="s">
        <v>1255</v>
      </c>
      <c r="C380" s="8" t="s">
        <v>991</v>
      </c>
      <c r="D380" s="8" t="s">
        <v>1256</v>
      </c>
      <c r="F380" s="8" t="s">
        <v>105</v>
      </c>
      <c r="G380" s="8" t="s">
        <v>1257</v>
      </c>
      <c r="H380" s="8" t="s">
        <v>38</v>
      </c>
      <c r="J380" s="8" t="s">
        <v>139</v>
      </c>
      <c r="K380" s="8" t="s">
        <v>140</v>
      </c>
      <c r="L380" s="9">
        <v>38012</v>
      </c>
      <c r="M380" s="9">
        <v>38015</v>
      </c>
      <c r="S380" s="8" t="s">
        <v>41</v>
      </c>
      <c r="U380" s="8" t="s">
        <v>42</v>
      </c>
      <c r="V380" s="8">
        <f>0</f>
        <v>0</v>
      </c>
      <c r="W380" s="8" t="s">
        <v>43</v>
      </c>
      <c r="X380" s="8" t="s">
        <v>44</v>
      </c>
    </row>
    <row r="381" spans="1:30" s="8" customFormat="1" x14ac:dyDescent="0.25">
      <c r="A381" s="8" t="s">
        <v>3949</v>
      </c>
      <c r="B381" s="8" t="s">
        <v>1258</v>
      </c>
      <c r="C381" s="8" t="s">
        <v>1259</v>
      </c>
      <c r="D381" s="8" t="s">
        <v>1260</v>
      </c>
      <c r="F381" s="8" t="s">
        <v>105</v>
      </c>
      <c r="G381" s="8" t="s">
        <v>1261</v>
      </c>
      <c r="H381" s="8" t="s">
        <v>38</v>
      </c>
      <c r="J381" s="8" t="s">
        <v>139</v>
      </c>
      <c r="K381" s="8" t="s">
        <v>140</v>
      </c>
      <c r="L381" s="9">
        <v>38012</v>
      </c>
      <c r="M381" s="9">
        <v>38015</v>
      </c>
      <c r="S381" s="8" t="s">
        <v>41</v>
      </c>
      <c r="U381" s="8" t="s">
        <v>42</v>
      </c>
      <c r="V381" s="8">
        <f>0</f>
        <v>0</v>
      </c>
      <c r="W381" s="8" t="s">
        <v>43</v>
      </c>
      <c r="X381" s="8" t="s">
        <v>44</v>
      </c>
    </row>
    <row r="382" spans="1:30" s="8" customFormat="1" x14ac:dyDescent="0.25">
      <c r="A382" s="8" t="s">
        <v>3949</v>
      </c>
      <c r="B382" s="8" t="s">
        <v>1262</v>
      </c>
      <c r="C382" s="8" t="s">
        <v>1263</v>
      </c>
      <c r="D382" s="8" t="s">
        <v>1264</v>
      </c>
      <c r="F382" s="8" t="s">
        <v>105</v>
      </c>
      <c r="G382" s="8" t="s">
        <v>1265</v>
      </c>
      <c r="H382" s="8" t="s">
        <v>38</v>
      </c>
      <c r="J382" s="8" t="s">
        <v>139</v>
      </c>
      <c r="K382" s="8" t="s">
        <v>140</v>
      </c>
      <c r="L382" s="9">
        <v>38012</v>
      </c>
      <c r="M382" s="9">
        <v>38015</v>
      </c>
      <c r="S382" s="8" t="s">
        <v>41</v>
      </c>
      <c r="U382" s="8" t="s">
        <v>42</v>
      </c>
      <c r="V382" s="8">
        <f>0</f>
        <v>0</v>
      </c>
      <c r="W382" s="8" t="s">
        <v>43</v>
      </c>
      <c r="X382" s="8" t="s">
        <v>44</v>
      </c>
    </row>
    <row r="383" spans="1:30" s="8" customFormat="1" x14ac:dyDescent="0.25">
      <c r="A383" s="8" t="s">
        <v>3949</v>
      </c>
      <c r="B383" s="8" t="s">
        <v>1266</v>
      </c>
      <c r="C383" s="8" t="s">
        <v>1267</v>
      </c>
      <c r="D383" s="8" t="s">
        <v>1268</v>
      </c>
      <c r="F383" s="8" t="s">
        <v>105</v>
      </c>
      <c r="G383" s="8" t="s">
        <v>1269</v>
      </c>
      <c r="H383" s="8" t="s">
        <v>38</v>
      </c>
      <c r="J383" s="8" t="s">
        <v>146</v>
      </c>
      <c r="K383" s="8" t="s">
        <v>140</v>
      </c>
      <c r="L383" s="9">
        <v>38012</v>
      </c>
      <c r="M383" s="9">
        <v>38015</v>
      </c>
      <c r="S383" s="8" t="s">
        <v>41</v>
      </c>
      <c r="U383" s="8" t="s">
        <v>42</v>
      </c>
      <c r="V383" s="8">
        <f>0</f>
        <v>0</v>
      </c>
      <c r="W383" s="8" t="s">
        <v>147</v>
      </c>
      <c r="X383" s="8" t="s">
        <v>44</v>
      </c>
    </row>
    <row r="384" spans="1:30" s="8" customFormat="1" x14ac:dyDescent="0.25">
      <c r="A384" s="8" t="s">
        <v>3949</v>
      </c>
      <c r="B384" s="8" t="s">
        <v>1270</v>
      </c>
      <c r="C384" s="8" t="s">
        <v>1005</v>
      </c>
      <c r="D384" s="8" t="s">
        <v>1160</v>
      </c>
      <c r="E384" s="8" t="s">
        <v>1271</v>
      </c>
      <c r="F384" s="8" t="s">
        <v>105</v>
      </c>
      <c r="G384" s="8" t="s">
        <v>1272</v>
      </c>
      <c r="H384" s="8" t="s">
        <v>38</v>
      </c>
      <c r="J384" s="8" t="s">
        <v>139</v>
      </c>
      <c r="K384" s="8" t="s">
        <v>140</v>
      </c>
      <c r="L384" s="9">
        <v>38012</v>
      </c>
      <c r="M384" s="9">
        <v>38015</v>
      </c>
      <c r="P384" s="9">
        <v>45832</v>
      </c>
      <c r="R384" s="9">
        <v>45832</v>
      </c>
      <c r="S384" s="8" t="s">
        <v>41</v>
      </c>
      <c r="U384" s="8" t="s">
        <v>42</v>
      </c>
      <c r="V384" s="8">
        <f>0</f>
        <v>0</v>
      </c>
      <c r="W384" s="8" t="s">
        <v>43</v>
      </c>
      <c r="X384" s="8" t="s">
        <v>44</v>
      </c>
      <c r="Z384" s="8" t="s">
        <v>113</v>
      </c>
      <c r="AD384" s="9">
        <v>45467</v>
      </c>
    </row>
    <row r="385" spans="1:30" s="8" customFormat="1" x14ac:dyDescent="0.25">
      <c r="A385" s="8" t="s">
        <v>3949</v>
      </c>
      <c r="B385" s="8" t="s">
        <v>1273</v>
      </c>
      <c r="C385" s="8" t="s">
        <v>1274</v>
      </c>
      <c r="D385" s="8" t="s">
        <v>1275</v>
      </c>
      <c r="F385" s="8" t="s">
        <v>105</v>
      </c>
      <c r="G385" s="8" t="s">
        <v>1276</v>
      </c>
      <c r="H385" s="8" t="s">
        <v>38</v>
      </c>
      <c r="J385" s="8" t="s">
        <v>139</v>
      </c>
      <c r="K385" s="8" t="s">
        <v>140</v>
      </c>
      <c r="L385" s="9">
        <v>38012</v>
      </c>
      <c r="M385" s="9">
        <v>38015</v>
      </c>
      <c r="S385" s="8" t="s">
        <v>41</v>
      </c>
      <c r="U385" s="8" t="s">
        <v>42</v>
      </c>
      <c r="V385" s="8">
        <f>0</f>
        <v>0</v>
      </c>
      <c r="W385" s="8" t="s">
        <v>43</v>
      </c>
      <c r="X385" s="8" t="s">
        <v>44</v>
      </c>
    </row>
    <row r="386" spans="1:30" s="8" customFormat="1" x14ac:dyDescent="0.25">
      <c r="A386" s="8" t="s">
        <v>3949</v>
      </c>
      <c r="B386" s="8" t="s">
        <v>1277</v>
      </c>
      <c r="C386" s="8" t="s">
        <v>1278</v>
      </c>
      <c r="D386" s="8" t="s">
        <v>1279</v>
      </c>
      <c r="F386" s="8" t="s">
        <v>105</v>
      </c>
      <c r="G386" s="8" t="s">
        <v>1280</v>
      </c>
      <c r="H386" s="8" t="s">
        <v>38</v>
      </c>
      <c r="J386" s="8" t="s">
        <v>139</v>
      </c>
      <c r="K386" s="8" t="s">
        <v>140</v>
      </c>
      <c r="L386" s="9">
        <v>38012</v>
      </c>
      <c r="M386" s="9">
        <v>38015</v>
      </c>
      <c r="P386" s="9">
        <v>45779</v>
      </c>
      <c r="R386" s="9">
        <v>45779</v>
      </c>
      <c r="S386" s="8" t="s">
        <v>41</v>
      </c>
      <c r="U386" s="8" t="s">
        <v>42</v>
      </c>
      <c r="V386" s="8">
        <f>0</f>
        <v>0</v>
      </c>
      <c r="W386" s="8" t="s">
        <v>43</v>
      </c>
      <c r="X386" s="8" t="s">
        <v>44</v>
      </c>
      <c r="Z386" s="8" t="s">
        <v>113</v>
      </c>
      <c r="AC386" s="9">
        <v>39399</v>
      </c>
      <c r="AD386" s="9">
        <v>45414</v>
      </c>
    </row>
    <row r="387" spans="1:30" s="8" customFormat="1" x14ac:dyDescent="0.25">
      <c r="A387" s="8" t="s">
        <v>3949</v>
      </c>
      <c r="B387" s="8" t="s">
        <v>1281</v>
      </c>
      <c r="C387" s="8" t="s">
        <v>1282</v>
      </c>
      <c r="D387" s="8" t="s">
        <v>1283</v>
      </c>
      <c r="F387" s="8" t="s">
        <v>105</v>
      </c>
      <c r="G387" s="8" t="s">
        <v>1284</v>
      </c>
      <c r="H387" s="8" t="s">
        <v>38</v>
      </c>
      <c r="J387" s="8" t="s">
        <v>139</v>
      </c>
      <c r="K387" s="8" t="s">
        <v>140</v>
      </c>
      <c r="L387" s="9">
        <v>38012</v>
      </c>
      <c r="M387" s="9">
        <v>38015</v>
      </c>
      <c r="S387" s="8" t="s">
        <v>41</v>
      </c>
      <c r="U387" s="8" t="s">
        <v>42</v>
      </c>
      <c r="V387" s="8">
        <f>0</f>
        <v>0</v>
      </c>
      <c r="W387" s="8" t="s">
        <v>43</v>
      </c>
      <c r="X387" s="8" t="s">
        <v>44</v>
      </c>
    </row>
    <row r="388" spans="1:30" s="8" customFormat="1" x14ac:dyDescent="0.25">
      <c r="A388" s="8" t="s">
        <v>3949</v>
      </c>
      <c r="B388" s="8" t="s">
        <v>1285</v>
      </c>
      <c r="C388" s="8" t="s">
        <v>1278</v>
      </c>
      <c r="D388" s="8" t="s">
        <v>1279</v>
      </c>
      <c r="F388" s="8" t="s">
        <v>105</v>
      </c>
      <c r="G388" s="8" t="s">
        <v>1280</v>
      </c>
      <c r="H388" s="8" t="s">
        <v>38</v>
      </c>
      <c r="J388" s="8" t="s">
        <v>139</v>
      </c>
      <c r="K388" s="8" t="s">
        <v>140</v>
      </c>
      <c r="L388" s="9">
        <v>38012</v>
      </c>
      <c r="M388" s="9">
        <v>38015</v>
      </c>
      <c r="S388" s="8" t="s">
        <v>41</v>
      </c>
      <c r="U388" s="8" t="s">
        <v>42</v>
      </c>
      <c r="V388" s="8">
        <f>0</f>
        <v>0</v>
      </c>
      <c r="W388" s="8" t="s">
        <v>43</v>
      </c>
      <c r="X388" s="8" t="s">
        <v>44</v>
      </c>
    </row>
    <row r="389" spans="1:30" s="8" customFormat="1" x14ac:dyDescent="0.25">
      <c r="A389" s="8" t="s">
        <v>3949</v>
      </c>
      <c r="B389" s="8" t="s">
        <v>1286</v>
      </c>
      <c r="C389" s="8" t="s">
        <v>1287</v>
      </c>
      <c r="D389" s="8" t="s">
        <v>1288</v>
      </c>
      <c r="F389" s="8" t="s">
        <v>105</v>
      </c>
      <c r="G389" s="8" t="s">
        <v>1289</v>
      </c>
      <c r="H389" s="8" t="s">
        <v>38</v>
      </c>
      <c r="J389" s="8" t="s">
        <v>139</v>
      </c>
      <c r="K389" s="8" t="s">
        <v>140</v>
      </c>
      <c r="L389" s="9">
        <v>38012</v>
      </c>
      <c r="M389" s="9">
        <v>38015</v>
      </c>
      <c r="S389" s="8" t="s">
        <v>41</v>
      </c>
      <c r="U389" s="8" t="s">
        <v>42</v>
      </c>
      <c r="V389" s="8">
        <f>0</f>
        <v>0</v>
      </c>
      <c r="W389" s="8" t="s">
        <v>43</v>
      </c>
      <c r="X389" s="8" t="s">
        <v>44</v>
      </c>
    </row>
    <row r="390" spans="1:30" s="8" customFormat="1" x14ac:dyDescent="0.25">
      <c r="A390" s="8" t="s">
        <v>3949</v>
      </c>
      <c r="B390" s="8" t="s">
        <v>1290</v>
      </c>
      <c r="C390" s="8" t="s">
        <v>1287</v>
      </c>
      <c r="D390" s="8" t="s">
        <v>1288</v>
      </c>
      <c r="F390" s="8" t="s">
        <v>105</v>
      </c>
      <c r="G390" s="8" t="s">
        <v>1289</v>
      </c>
      <c r="H390" s="8" t="s">
        <v>38</v>
      </c>
      <c r="J390" s="8" t="s">
        <v>146</v>
      </c>
      <c r="K390" s="8" t="s">
        <v>140</v>
      </c>
      <c r="L390" s="9">
        <v>38012</v>
      </c>
      <c r="M390" s="9">
        <v>38015</v>
      </c>
      <c r="S390" s="8" t="s">
        <v>41</v>
      </c>
      <c r="U390" s="8" t="s">
        <v>42</v>
      </c>
      <c r="V390" s="8">
        <f>0</f>
        <v>0</v>
      </c>
      <c r="W390" s="8" t="s">
        <v>147</v>
      </c>
      <c r="X390" s="8" t="s">
        <v>44</v>
      </c>
    </row>
    <row r="391" spans="1:30" s="8" customFormat="1" x14ac:dyDescent="0.25">
      <c r="A391" s="8" t="s">
        <v>3949</v>
      </c>
      <c r="B391" s="8" t="s">
        <v>1291</v>
      </c>
      <c r="C391" s="8" t="s">
        <v>1053</v>
      </c>
      <c r="D391" s="8" t="s">
        <v>1292</v>
      </c>
      <c r="F391" s="8" t="s">
        <v>105</v>
      </c>
      <c r="G391" s="8" t="s">
        <v>1055</v>
      </c>
      <c r="H391" s="8" t="s">
        <v>38</v>
      </c>
      <c r="J391" s="8" t="s">
        <v>139</v>
      </c>
      <c r="K391" s="8" t="s">
        <v>140</v>
      </c>
      <c r="L391" s="9">
        <v>38012</v>
      </c>
      <c r="M391" s="9">
        <v>38015</v>
      </c>
      <c r="P391" s="9">
        <v>45944</v>
      </c>
      <c r="R391" s="9">
        <v>45944</v>
      </c>
      <c r="S391" s="8" t="s">
        <v>41</v>
      </c>
      <c r="U391" s="8" t="s">
        <v>42</v>
      </c>
      <c r="V391" s="8">
        <f>0</f>
        <v>0</v>
      </c>
      <c r="W391" s="8" t="s">
        <v>43</v>
      </c>
      <c r="X391" s="8" t="s">
        <v>44</v>
      </c>
      <c r="Z391" s="8" t="s">
        <v>113</v>
      </c>
      <c r="AD391" s="9">
        <v>45579</v>
      </c>
    </row>
    <row r="392" spans="1:30" s="8" customFormat="1" x14ac:dyDescent="0.25">
      <c r="A392" s="8" t="s">
        <v>3949</v>
      </c>
      <c r="B392" s="8" t="s">
        <v>1293</v>
      </c>
      <c r="C392" s="8" t="s">
        <v>1294</v>
      </c>
      <c r="D392" s="8" t="s">
        <v>1295</v>
      </c>
      <c r="F392" s="8" t="s">
        <v>105</v>
      </c>
      <c r="G392" s="8" t="s">
        <v>1214</v>
      </c>
      <c r="H392" s="8" t="s">
        <v>38</v>
      </c>
      <c r="J392" s="8" t="s">
        <v>139</v>
      </c>
      <c r="K392" s="8" t="s">
        <v>140</v>
      </c>
      <c r="L392" s="9">
        <v>38012</v>
      </c>
      <c r="M392" s="9">
        <v>38015</v>
      </c>
      <c r="S392" s="8" t="s">
        <v>41</v>
      </c>
      <c r="U392" s="8" t="s">
        <v>42</v>
      </c>
      <c r="V392" s="8">
        <f>0</f>
        <v>0</v>
      </c>
      <c r="W392" s="8" t="s">
        <v>43</v>
      </c>
      <c r="X392" s="8" t="s">
        <v>44</v>
      </c>
    </row>
    <row r="393" spans="1:30" s="8" customFormat="1" x14ac:dyDescent="0.25">
      <c r="A393" s="8" t="s">
        <v>3949</v>
      </c>
      <c r="B393" s="8" t="s">
        <v>1296</v>
      </c>
      <c r="C393" s="8" t="s">
        <v>1294</v>
      </c>
      <c r="D393" s="8" t="s">
        <v>1295</v>
      </c>
      <c r="F393" s="8" t="s">
        <v>105</v>
      </c>
      <c r="G393" s="8" t="s">
        <v>1214</v>
      </c>
      <c r="H393" s="8" t="s">
        <v>38</v>
      </c>
      <c r="J393" s="8" t="s">
        <v>139</v>
      </c>
      <c r="K393" s="8" t="s">
        <v>140</v>
      </c>
      <c r="L393" s="9">
        <v>38012</v>
      </c>
      <c r="M393" s="9">
        <v>38015</v>
      </c>
      <c r="S393" s="8" t="s">
        <v>41</v>
      </c>
      <c r="U393" s="8" t="s">
        <v>42</v>
      </c>
      <c r="V393" s="8">
        <f>0</f>
        <v>0</v>
      </c>
      <c r="W393" s="8" t="s">
        <v>43</v>
      </c>
      <c r="X393" s="8" t="s">
        <v>44</v>
      </c>
    </row>
    <row r="394" spans="1:30" s="8" customFormat="1" x14ac:dyDescent="0.25">
      <c r="A394" s="8" t="s">
        <v>3949</v>
      </c>
      <c r="B394" s="8" t="s">
        <v>1297</v>
      </c>
      <c r="C394" s="8" t="s">
        <v>1298</v>
      </c>
      <c r="F394" s="8" t="s">
        <v>105</v>
      </c>
      <c r="G394" s="8" t="s">
        <v>1299</v>
      </c>
      <c r="H394" s="8" t="s">
        <v>38</v>
      </c>
      <c r="J394" s="8" t="s">
        <v>146</v>
      </c>
      <c r="K394" s="8" t="s">
        <v>140</v>
      </c>
      <c r="L394" s="9">
        <v>38012</v>
      </c>
      <c r="M394" s="9">
        <v>38016</v>
      </c>
      <c r="P394" s="9">
        <v>45932</v>
      </c>
      <c r="R394" s="9">
        <v>45932</v>
      </c>
      <c r="S394" s="8" t="s">
        <v>41</v>
      </c>
      <c r="U394" s="8" t="s">
        <v>42</v>
      </c>
      <c r="V394" s="8">
        <f>0</f>
        <v>0</v>
      </c>
      <c r="W394" s="8" t="s">
        <v>147</v>
      </c>
      <c r="X394" s="8" t="s">
        <v>44</v>
      </c>
      <c r="Z394" s="8" t="s">
        <v>113</v>
      </c>
      <c r="AD394" s="9">
        <v>45567</v>
      </c>
    </row>
    <row r="395" spans="1:30" s="8" customFormat="1" x14ac:dyDescent="0.25">
      <c r="A395" s="8" t="s">
        <v>3949</v>
      </c>
      <c r="B395" s="8" t="s">
        <v>1300</v>
      </c>
      <c r="C395" s="8" t="s">
        <v>1301</v>
      </c>
      <c r="F395" s="8" t="s">
        <v>105</v>
      </c>
      <c r="G395" s="8" t="s">
        <v>1299</v>
      </c>
      <c r="H395" s="8" t="s">
        <v>38</v>
      </c>
      <c r="J395" s="8" t="s">
        <v>146</v>
      </c>
      <c r="K395" s="8" t="s">
        <v>140</v>
      </c>
      <c r="L395" s="9">
        <v>38012</v>
      </c>
      <c r="M395" s="9">
        <v>38016</v>
      </c>
      <c r="S395" s="8" t="s">
        <v>41</v>
      </c>
      <c r="U395" s="8" t="s">
        <v>42</v>
      </c>
      <c r="V395" s="8">
        <f>0</f>
        <v>0</v>
      </c>
      <c r="W395" s="8" t="s">
        <v>147</v>
      </c>
      <c r="X395" s="8" t="s">
        <v>44</v>
      </c>
    </row>
    <row r="396" spans="1:30" s="8" customFormat="1" x14ac:dyDescent="0.25">
      <c r="A396" s="8" t="s">
        <v>3949</v>
      </c>
      <c r="B396" s="8" t="s">
        <v>1302</v>
      </c>
      <c r="C396" s="8" t="s">
        <v>1303</v>
      </c>
      <c r="D396" s="8" t="s">
        <v>1304</v>
      </c>
      <c r="F396" s="8" t="s">
        <v>105</v>
      </c>
      <c r="G396" s="8" t="s">
        <v>1305</v>
      </c>
      <c r="H396" s="8" t="s">
        <v>38</v>
      </c>
      <c r="J396" s="8" t="s">
        <v>146</v>
      </c>
      <c r="K396" s="8" t="s">
        <v>140</v>
      </c>
      <c r="L396" s="9">
        <v>38012</v>
      </c>
      <c r="M396" s="9">
        <v>38016</v>
      </c>
      <c r="S396" s="8" t="s">
        <v>41</v>
      </c>
      <c r="U396" s="8" t="s">
        <v>42</v>
      </c>
      <c r="V396" s="8">
        <f>0</f>
        <v>0</v>
      </c>
      <c r="W396" s="8" t="s">
        <v>147</v>
      </c>
      <c r="X396" s="8" t="s">
        <v>44</v>
      </c>
    </row>
    <row r="397" spans="1:30" s="8" customFormat="1" x14ac:dyDescent="0.25">
      <c r="A397" s="8" t="s">
        <v>3949</v>
      </c>
      <c r="B397" s="8" t="s">
        <v>1306</v>
      </c>
      <c r="C397" s="8" t="s">
        <v>1307</v>
      </c>
      <c r="D397" s="8" t="s">
        <v>1308</v>
      </c>
      <c r="F397" s="8" t="s">
        <v>105</v>
      </c>
      <c r="G397" s="8" t="s">
        <v>1309</v>
      </c>
      <c r="H397" s="8" t="s">
        <v>38</v>
      </c>
      <c r="J397" s="8" t="s">
        <v>146</v>
      </c>
      <c r="K397" s="8" t="s">
        <v>140</v>
      </c>
      <c r="L397" s="9">
        <v>38012</v>
      </c>
      <c r="M397" s="9">
        <v>38016</v>
      </c>
      <c r="S397" s="8" t="s">
        <v>41</v>
      </c>
      <c r="U397" s="8" t="s">
        <v>42</v>
      </c>
      <c r="V397" s="8">
        <f>0</f>
        <v>0</v>
      </c>
      <c r="W397" s="8" t="s">
        <v>147</v>
      </c>
      <c r="X397" s="8" t="s">
        <v>44</v>
      </c>
    </row>
    <row r="398" spans="1:30" s="8" customFormat="1" x14ac:dyDescent="0.25">
      <c r="A398" s="8" t="s">
        <v>3949</v>
      </c>
      <c r="B398" s="8" t="s">
        <v>1310</v>
      </c>
      <c r="C398" s="8" t="s">
        <v>1108</v>
      </c>
      <c r="D398" s="8" t="s">
        <v>1311</v>
      </c>
      <c r="F398" s="8" t="s">
        <v>105</v>
      </c>
      <c r="G398" s="8" t="s">
        <v>1110</v>
      </c>
      <c r="H398" s="8" t="s">
        <v>38</v>
      </c>
      <c r="J398" s="8" t="s">
        <v>146</v>
      </c>
      <c r="K398" s="8" t="s">
        <v>140</v>
      </c>
      <c r="L398" s="9">
        <v>38012</v>
      </c>
      <c r="M398" s="9">
        <v>38016</v>
      </c>
      <c r="S398" s="8" t="s">
        <v>41</v>
      </c>
      <c r="U398" s="8" t="s">
        <v>42</v>
      </c>
      <c r="V398" s="8">
        <f>0</f>
        <v>0</v>
      </c>
      <c r="W398" s="8" t="s">
        <v>147</v>
      </c>
      <c r="X398" s="8" t="s">
        <v>44</v>
      </c>
    </row>
    <row r="399" spans="1:30" s="8" customFormat="1" x14ac:dyDescent="0.25">
      <c r="A399" s="8" t="s">
        <v>3949</v>
      </c>
      <c r="B399" s="8" t="s">
        <v>1312</v>
      </c>
      <c r="C399" s="8" t="s">
        <v>1108</v>
      </c>
      <c r="D399" s="8" t="s">
        <v>1311</v>
      </c>
      <c r="F399" s="8" t="s">
        <v>105</v>
      </c>
      <c r="G399" s="8" t="s">
        <v>1110</v>
      </c>
      <c r="H399" s="8" t="s">
        <v>38</v>
      </c>
      <c r="J399" s="8" t="s">
        <v>146</v>
      </c>
      <c r="K399" s="8" t="s">
        <v>140</v>
      </c>
      <c r="L399" s="9">
        <v>38012</v>
      </c>
      <c r="M399" s="9">
        <v>38016</v>
      </c>
      <c r="S399" s="8" t="s">
        <v>41</v>
      </c>
      <c r="U399" s="8" t="s">
        <v>42</v>
      </c>
      <c r="V399" s="8">
        <f>0</f>
        <v>0</v>
      </c>
      <c r="W399" s="8" t="s">
        <v>147</v>
      </c>
      <c r="X399" s="8" t="s">
        <v>44</v>
      </c>
    </row>
    <row r="400" spans="1:30" s="8" customFormat="1" x14ac:dyDescent="0.25">
      <c r="A400" s="8" t="s">
        <v>3949</v>
      </c>
      <c r="B400" s="8" t="s">
        <v>1313</v>
      </c>
      <c r="C400" s="8" t="s">
        <v>1314</v>
      </c>
      <c r="D400" s="8" t="s">
        <v>1315</v>
      </c>
      <c r="F400" s="8" t="s">
        <v>105</v>
      </c>
      <c r="G400" s="8" t="s">
        <v>1132</v>
      </c>
      <c r="H400" s="8" t="s">
        <v>38</v>
      </c>
      <c r="I400" s="9">
        <v>39289</v>
      </c>
      <c r="J400" s="8" t="s">
        <v>146</v>
      </c>
      <c r="K400" s="8" t="s">
        <v>140</v>
      </c>
      <c r="L400" s="9">
        <v>38012</v>
      </c>
      <c r="M400" s="9">
        <v>38016</v>
      </c>
      <c r="S400" s="8" t="s">
        <v>41</v>
      </c>
      <c r="U400" s="8" t="s">
        <v>42</v>
      </c>
      <c r="V400" s="8">
        <f>0</f>
        <v>0</v>
      </c>
      <c r="W400" s="8" t="s">
        <v>147</v>
      </c>
      <c r="X400" s="8" t="s">
        <v>44</v>
      </c>
    </row>
    <row r="401" spans="1:24" s="8" customFormat="1" x14ac:dyDescent="0.25">
      <c r="A401" s="8" t="s">
        <v>3949</v>
      </c>
      <c r="B401" s="8" t="s">
        <v>1316</v>
      </c>
      <c r="C401" s="8" t="s">
        <v>1314</v>
      </c>
      <c r="D401" s="8" t="s">
        <v>1315</v>
      </c>
      <c r="F401" s="8" t="s">
        <v>105</v>
      </c>
      <c r="G401" s="8" t="s">
        <v>1132</v>
      </c>
      <c r="H401" s="8" t="s">
        <v>38</v>
      </c>
      <c r="J401" s="8" t="s">
        <v>146</v>
      </c>
      <c r="K401" s="8" t="s">
        <v>140</v>
      </c>
      <c r="L401" s="9">
        <v>38012</v>
      </c>
      <c r="M401" s="9">
        <v>38016</v>
      </c>
      <c r="S401" s="8" t="s">
        <v>41</v>
      </c>
      <c r="U401" s="8" t="s">
        <v>42</v>
      </c>
      <c r="V401" s="8">
        <f>0</f>
        <v>0</v>
      </c>
      <c r="W401" s="8" t="s">
        <v>147</v>
      </c>
      <c r="X401" s="8" t="s">
        <v>44</v>
      </c>
    </row>
    <row r="402" spans="1:24" s="8" customFormat="1" x14ac:dyDescent="0.25">
      <c r="A402" s="8" t="s">
        <v>3949</v>
      </c>
      <c r="B402" s="8" t="s">
        <v>1317</v>
      </c>
      <c r="C402" s="8" t="s">
        <v>1318</v>
      </c>
      <c r="F402" s="8" t="s">
        <v>105</v>
      </c>
      <c r="G402" s="8" t="s">
        <v>1319</v>
      </c>
      <c r="H402" s="8" t="s">
        <v>38</v>
      </c>
      <c r="J402" s="8" t="s">
        <v>146</v>
      </c>
      <c r="K402" s="8" t="s">
        <v>140</v>
      </c>
      <c r="L402" s="9">
        <v>38012</v>
      </c>
      <c r="M402" s="9">
        <v>38016</v>
      </c>
      <c r="S402" s="8" t="s">
        <v>41</v>
      </c>
      <c r="U402" s="8" t="s">
        <v>42</v>
      </c>
      <c r="V402" s="8">
        <f>0</f>
        <v>0</v>
      </c>
      <c r="W402" s="8" t="s">
        <v>147</v>
      </c>
      <c r="X402" s="8" t="s">
        <v>44</v>
      </c>
    </row>
    <row r="403" spans="1:24" s="8" customFormat="1" x14ac:dyDescent="0.25">
      <c r="A403" s="8" t="s">
        <v>3949</v>
      </c>
      <c r="B403" s="8" t="s">
        <v>1320</v>
      </c>
      <c r="C403" s="8" t="s">
        <v>1318</v>
      </c>
      <c r="F403" s="8" t="s">
        <v>105</v>
      </c>
      <c r="G403" s="8" t="s">
        <v>1319</v>
      </c>
      <c r="H403" s="8" t="s">
        <v>38</v>
      </c>
      <c r="J403" s="8" t="s">
        <v>146</v>
      </c>
      <c r="K403" s="8" t="s">
        <v>140</v>
      </c>
      <c r="L403" s="9">
        <v>38012</v>
      </c>
      <c r="M403" s="9">
        <v>38016</v>
      </c>
      <c r="S403" s="8" t="s">
        <v>41</v>
      </c>
      <c r="U403" s="8" t="s">
        <v>42</v>
      </c>
      <c r="V403" s="8">
        <f>0</f>
        <v>0</v>
      </c>
      <c r="W403" s="8" t="s">
        <v>147</v>
      </c>
      <c r="X403" s="8" t="s">
        <v>44</v>
      </c>
    </row>
    <row r="404" spans="1:24" s="8" customFormat="1" x14ac:dyDescent="0.25">
      <c r="A404" s="8" t="s">
        <v>3949</v>
      </c>
      <c r="B404" s="8" t="s">
        <v>1321</v>
      </c>
      <c r="C404" s="8" t="s">
        <v>1318</v>
      </c>
      <c r="F404" s="8" t="s">
        <v>105</v>
      </c>
      <c r="G404" s="8" t="s">
        <v>1319</v>
      </c>
      <c r="H404" s="8" t="s">
        <v>38</v>
      </c>
      <c r="J404" s="8" t="s">
        <v>146</v>
      </c>
      <c r="K404" s="8" t="s">
        <v>140</v>
      </c>
      <c r="L404" s="9">
        <v>38012</v>
      </c>
      <c r="M404" s="9">
        <v>38016</v>
      </c>
      <c r="S404" s="8" t="s">
        <v>41</v>
      </c>
      <c r="U404" s="8" t="s">
        <v>42</v>
      </c>
      <c r="V404" s="8">
        <f>0</f>
        <v>0</v>
      </c>
      <c r="W404" s="8" t="s">
        <v>147</v>
      </c>
      <c r="X404" s="8" t="s">
        <v>44</v>
      </c>
    </row>
    <row r="405" spans="1:24" s="8" customFormat="1" x14ac:dyDescent="0.25">
      <c r="A405" s="8" t="s">
        <v>3949</v>
      </c>
      <c r="B405" s="8" t="s">
        <v>1322</v>
      </c>
      <c r="C405" s="8" t="s">
        <v>1318</v>
      </c>
      <c r="F405" s="8" t="s">
        <v>105</v>
      </c>
      <c r="G405" s="8" t="s">
        <v>1319</v>
      </c>
      <c r="H405" s="8" t="s">
        <v>38</v>
      </c>
      <c r="J405" s="8" t="s">
        <v>146</v>
      </c>
      <c r="K405" s="8" t="s">
        <v>140</v>
      </c>
      <c r="L405" s="9">
        <v>38012</v>
      </c>
      <c r="M405" s="9">
        <v>38016</v>
      </c>
      <c r="S405" s="8" t="s">
        <v>41</v>
      </c>
      <c r="U405" s="8" t="s">
        <v>42</v>
      </c>
      <c r="V405" s="8">
        <f>0</f>
        <v>0</v>
      </c>
      <c r="W405" s="8" t="s">
        <v>147</v>
      </c>
      <c r="X405" s="8" t="s">
        <v>44</v>
      </c>
    </row>
    <row r="406" spans="1:24" s="8" customFormat="1" x14ac:dyDescent="0.25">
      <c r="A406" s="8" t="s">
        <v>3949</v>
      </c>
      <c r="B406" s="8" t="s">
        <v>1323</v>
      </c>
      <c r="C406" s="8" t="s">
        <v>1324</v>
      </c>
      <c r="D406" s="8" t="s">
        <v>1325</v>
      </c>
      <c r="F406" s="8" t="s">
        <v>105</v>
      </c>
      <c r="G406" s="8" t="s">
        <v>1326</v>
      </c>
      <c r="H406" s="8" t="s">
        <v>38</v>
      </c>
      <c r="J406" s="8" t="s">
        <v>146</v>
      </c>
      <c r="K406" s="8" t="s">
        <v>140</v>
      </c>
      <c r="L406" s="9">
        <v>38012</v>
      </c>
      <c r="M406" s="9">
        <v>38016</v>
      </c>
      <c r="S406" s="8" t="s">
        <v>41</v>
      </c>
      <c r="U406" s="8" t="s">
        <v>42</v>
      </c>
      <c r="V406" s="8">
        <f>0</f>
        <v>0</v>
      </c>
      <c r="W406" s="8" t="s">
        <v>147</v>
      </c>
      <c r="X406" s="8" t="s">
        <v>44</v>
      </c>
    </row>
    <row r="407" spans="1:24" s="8" customFormat="1" x14ac:dyDescent="0.25">
      <c r="A407" s="8" t="s">
        <v>3949</v>
      </c>
      <c r="B407" s="8" t="s">
        <v>1327</v>
      </c>
      <c r="C407" s="8" t="s">
        <v>1324</v>
      </c>
      <c r="D407" s="8" t="s">
        <v>1328</v>
      </c>
      <c r="F407" s="8" t="s">
        <v>1329</v>
      </c>
      <c r="H407" s="8" t="s">
        <v>38</v>
      </c>
      <c r="J407" s="8" t="s">
        <v>139</v>
      </c>
      <c r="K407" s="8" t="s">
        <v>140</v>
      </c>
      <c r="L407" s="9">
        <v>38114</v>
      </c>
      <c r="M407" s="9">
        <v>38114</v>
      </c>
      <c r="S407" s="8" t="s">
        <v>41</v>
      </c>
      <c r="U407" s="8" t="s">
        <v>42</v>
      </c>
      <c r="V407" s="8">
        <f>0</f>
        <v>0</v>
      </c>
      <c r="W407" s="8" t="s">
        <v>43</v>
      </c>
      <c r="X407" s="8" t="s">
        <v>44</v>
      </c>
    </row>
    <row r="408" spans="1:24" s="8" customFormat="1" x14ac:dyDescent="0.25">
      <c r="A408" s="8" t="s">
        <v>3949</v>
      </c>
      <c r="B408" s="8" t="s">
        <v>1330</v>
      </c>
      <c r="C408" s="8" t="s">
        <v>1212</v>
      </c>
      <c r="F408" s="8" t="s">
        <v>105</v>
      </c>
      <c r="G408" s="8" t="s">
        <v>1214</v>
      </c>
      <c r="H408" s="8" t="s">
        <v>38</v>
      </c>
      <c r="J408" s="8" t="s">
        <v>139</v>
      </c>
      <c r="K408" s="8" t="s">
        <v>140</v>
      </c>
      <c r="L408" s="9">
        <v>38012</v>
      </c>
      <c r="M408" s="9">
        <v>38016</v>
      </c>
      <c r="S408" s="8" t="s">
        <v>41</v>
      </c>
      <c r="U408" s="8" t="s">
        <v>42</v>
      </c>
      <c r="V408" s="8">
        <f>0</f>
        <v>0</v>
      </c>
      <c r="W408" s="8" t="s">
        <v>43</v>
      </c>
      <c r="X408" s="8" t="s">
        <v>44</v>
      </c>
    </row>
    <row r="409" spans="1:24" s="8" customFormat="1" x14ac:dyDescent="0.25">
      <c r="A409" s="8" t="s">
        <v>3949</v>
      </c>
      <c r="B409" s="8" t="s">
        <v>1331</v>
      </c>
      <c r="C409" s="8" t="s">
        <v>1212</v>
      </c>
      <c r="F409" s="8" t="s">
        <v>105</v>
      </c>
      <c r="G409" s="8" t="s">
        <v>1214</v>
      </c>
      <c r="H409" s="8" t="s">
        <v>38</v>
      </c>
      <c r="J409" s="8" t="s">
        <v>139</v>
      </c>
      <c r="K409" s="8" t="s">
        <v>140</v>
      </c>
      <c r="L409" s="9">
        <v>38012</v>
      </c>
      <c r="M409" s="9">
        <v>38016</v>
      </c>
      <c r="S409" s="8" t="s">
        <v>41</v>
      </c>
      <c r="U409" s="8" t="s">
        <v>42</v>
      </c>
      <c r="V409" s="8">
        <f>0</f>
        <v>0</v>
      </c>
      <c r="W409" s="8" t="s">
        <v>43</v>
      </c>
      <c r="X409" s="8" t="s">
        <v>44</v>
      </c>
    </row>
    <row r="410" spans="1:24" s="8" customFormat="1" x14ac:dyDescent="0.25">
      <c r="A410" s="8" t="s">
        <v>3949</v>
      </c>
      <c r="B410" s="8" t="s">
        <v>1332</v>
      </c>
      <c r="C410" s="8" t="s">
        <v>1333</v>
      </c>
      <c r="D410" s="8" t="s">
        <v>1334</v>
      </c>
      <c r="F410" s="8" t="s">
        <v>105</v>
      </c>
      <c r="G410" s="8" t="s">
        <v>1335</v>
      </c>
      <c r="H410" s="8" t="s">
        <v>38</v>
      </c>
      <c r="J410" s="8" t="s">
        <v>139</v>
      </c>
      <c r="K410" s="8" t="s">
        <v>140</v>
      </c>
      <c r="L410" s="9">
        <v>38012</v>
      </c>
      <c r="M410" s="9">
        <v>38016</v>
      </c>
      <c r="S410" s="8" t="s">
        <v>41</v>
      </c>
      <c r="U410" s="8" t="s">
        <v>42</v>
      </c>
      <c r="V410" s="8">
        <f>0</f>
        <v>0</v>
      </c>
      <c r="W410" s="8" t="s">
        <v>43</v>
      </c>
      <c r="X410" s="8" t="s">
        <v>44</v>
      </c>
    </row>
    <row r="411" spans="1:24" s="8" customFormat="1" x14ac:dyDescent="0.25">
      <c r="A411" s="8" t="s">
        <v>3949</v>
      </c>
      <c r="B411" s="8" t="s">
        <v>1336</v>
      </c>
      <c r="C411" s="8" t="s">
        <v>1333</v>
      </c>
      <c r="D411" s="8" t="s">
        <v>1337</v>
      </c>
      <c r="F411" s="8" t="s">
        <v>105</v>
      </c>
      <c r="G411" s="8" t="s">
        <v>1335</v>
      </c>
      <c r="H411" s="8" t="s">
        <v>38</v>
      </c>
      <c r="J411" s="8" t="s">
        <v>139</v>
      </c>
      <c r="K411" s="8" t="s">
        <v>140</v>
      </c>
      <c r="L411" s="9">
        <v>38012</v>
      </c>
      <c r="M411" s="9">
        <v>38016</v>
      </c>
      <c r="S411" s="8" t="s">
        <v>41</v>
      </c>
      <c r="U411" s="8" t="s">
        <v>42</v>
      </c>
      <c r="V411" s="8">
        <f>0</f>
        <v>0</v>
      </c>
      <c r="W411" s="8" t="s">
        <v>43</v>
      </c>
      <c r="X411" s="8" t="s">
        <v>44</v>
      </c>
    </row>
    <row r="412" spans="1:24" x14ac:dyDescent="0.25">
      <c r="B412" t="s">
        <v>1338</v>
      </c>
      <c r="C412" t="s">
        <v>1339</v>
      </c>
      <c r="F412" t="s">
        <v>105</v>
      </c>
      <c r="G412" t="s">
        <v>1284</v>
      </c>
      <c r="H412" t="s">
        <v>38</v>
      </c>
      <c r="J412" t="s">
        <v>139</v>
      </c>
      <c r="K412" t="s">
        <v>140</v>
      </c>
      <c r="L412" s="3">
        <v>38012</v>
      </c>
      <c r="M412" s="3">
        <v>38016</v>
      </c>
      <c r="S412" t="s">
        <v>41</v>
      </c>
      <c r="U412" t="s">
        <v>42</v>
      </c>
      <c r="V412">
        <f>0</f>
        <v>0</v>
      </c>
      <c r="W412" t="s">
        <v>43</v>
      </c>
      <c r="X412" t="s">
        <v>44</v>
      </c>
    </row>
    <row r="413" spans="1:24" x14ac:dyDescent="0.25">
      <c r="B413" t="s">
        <v>1340</v>
      </c>
      <c r="C413" t="s">
        <v>1341</v>
      </c>
      <c r="F413" t="s">
        <v>105</v>
      </c>
      <c r="G413" t="s">
        <v>1342</v>
      </c>
      <c r="H413" t="s">
        <v>38</v>
      </c>
      <c r="J413" t="s">
        <v>139</v>
      </c>
      <c r="K413" t="s">
        <v>140</v>
      </c>
      <c r="L413" s="3">
        <v>38012</v>
      </c>
      <c r="M413" s="3">
        <v>38016</v>
      </c>
      <c r="S413" t="s">
        <v>41</v>
      </c>
      <c r="U413" t="s">
        <v>42</v>
      </c>
      <c r="V413">
        <f>0</f>
        <v>0</v>
      </c>
      <c r="W413" t="s">
        <v>43</v>
      </c>
      <c r="X413" t="s">
        <v>44</v>
      </c>
    </row>
    <row r="414" spans="1:24" x14ac:dyDescent="0.25">
      <c r="B414" t="s">
        <v>1343</v>
      </c>
      <c r="C414" t="s">
        <v>1341</v>
      </c>
      <c r="F414" t="s">
        <v>105</v>
      </c>
      <c r="G414" t="s">
        <v>1342</v>
      </c>
      <c r="H414" t="s">
        <v>38</v>
      </c>
      <c r="J414" t="s">
        <v>139</v>
      </c>
      <c r="K414" t="s">
        <v>140</v>
      </c>
      <c r="L414" s="3">
        <v>38012</v>
      </c>
      <c r="M414" s="3">
        <v>38016</v>
      </c>
      <c r="S414" t="s">
        <v>41</v>
      </c>
      <c r="U414" t="s">
        <v>42</v>
      </c>
      <c r="V414">
        <f>0</f>
        <v>0</v>
      </c>
      <c r="W414" t="s">
        <v>43</v>
      </c>
      <c r="X414" t="s">
        <v>44</v>
      </c>
    </row>
    <row r="415" spans="1:24" s="8" customFormat="1" x14ac:dyDescent="0.25">
      <c r="A415" s="8" t="s">
        <v>3949</v>
      </c>
      <c r="B415" s="8" t="s">
        <v>1344</v>
      </c>
      <c r="C415" s="8" t="s">
        <v>1345</v>
      </c>
      <c r="D415" s="8" t="s">
        <v>1346</v>
      </c>
      <c r="F415" s="8" t="s">
        <v>105</v>
      </c>
      <c r="G415" s="8" t="s">
        <v>1347</v>
      </c>
      <c r="H415" s="8" t="s">
        <v>38</v>
      </c>
      <c r="J415" s="8" t="s">
        <v>139</v>
      </c>
      <c r="K415" s="8" t="s">
        <v>140</v>
      </c>
      <c r="L415" s="9">
        <v>38012</v>
      </c>
      <c r="M415" s="9">
        <v>38016</v>
      </c>
      <c r="S415" s="8" t="s">
        <v>41</v>
      </c>
      <c r="U415" s="8" t="s">
        <v>42</v>
      </c>
      <c r="V415" s="8">
        <f>0</f>
        <v>0</v>
      </c>
      <c r="W415" s="8" t="s">
        <v>43</v>
      </c>
      <c r="X415" s="8" t="s">
        <v>44</v>
      </c>
    </row>
    <row r="416" spans="1:24" s="8" customFormat="1" x14ac:dyDescent="0.25">
      <c r="A416" s="8" t="s">
        <v>3949</v>
      </c>
      <c r="B416" s="8" t="s">
        <v>1348</v>
      </c>
      <c r="C416" s="8" t="s">
        <v>1345</v>
      </c>
      <c r="D416" s="8" t="s">
        <v>1349</v>
      </c>
      <c r="F416" s="8" t="s">
        <v>105</v>
      </c>
      <c r="G416" s="8" t="s">
        <v>1347</v>
      </c>
      <c r="H416" s="8" t="s">
        <v>38</v>
      </c>
      <c r="J416" s="8" t="s">
        <v>139</v>
      </c>
      <c r="K416" s="8" t="s">
        <v>140</v>
      </c>
      <c r="L416" s="9">
        <v>38012</v>
      </c>
      <c r="M416" s="9">
        <v>38016</v>
      </c>
      <c r="S416" s="8" t="s">
        <v>41</v>
      </c>
      <c r="U416" s="8" t="s">
        <v>42</v>
      </c>
      <c r="V416" s="8">
        <f>0</f>
        <v>0</v>
      </c>
      <c r="W416" s="8" t="s">
        <v>43</v>
      </c>
      <c r="X416" s="8" t="s">
        <v>44</v>
      </c>
    </row>
    <row r="417" spans="1:30" s="8" customFormat="1" x14ac:dyDescent="0.25">
      <c r="A417" s="8" t="s">
        <v>3949</v>
      </c>
      <c r="B417" s="8" t="s">
        <v>1350</v>
      </c>
      <c r="C417" s="8" t="s">
        <v>1005</v>
      </c>
      <c r="D417" s="8" t="s">
        <v>1351</v>
      </c>
      <c r="E417" s="8" t="s">
        <v>1352</v>
      </c>
      <c r="F417" s="8" t="s">
        <v>105</v>
      </c>
      <c r="G417" s="8" t="s">
        <v>1353</v>
      </c>
      <c r="H417" s="8" t="s">
        <v>38</v>
      </c>
      <c r="J417" s="8" t="s">
        <v>139</v>
      </c>
      <c r="K417" s="8" t="s">
        <v>140</v>
      </c>
      <c r="L417" s="9">
        <v>38012</v>
      </c>
      <c r="M417" s="9">
        <v>38016</v>
      </c>
      <c r="P417" s="9">
        <v>38747</v>
      </c>
      <c r="R417" s="9">
        <v>38747</v>
      </c>
      <c r="S417" s="8" t="s">
        <v>41</v>
      </c>
      <c r="U417" s="8" t="s">
        <v>42</v>
      </c>
      <c r="V417" s="8">
        <f>0</f>
        <v>0</v>
      </c>
      <c r="W417" s="8" t="s">
        <v>43</v>
      </c>
      <c r="X417" s="8" t="s">
        <v>44</v>
      </c>
      <c r="Z417" s="8" t="s">
        <v>113</v>
      </c>
      <c r="AD417" s="9">
        <v>37918</v>
      </c>
    </row>
    <row r="418" spans="1:30" s="8" customFormat="1" x14ac:dyDescent="0.25">
      <c r="A418" s="8" t="s">
        <v>3949</v>
      </c>
      <c r="B418" s="8" t="s">
        <v>1354</v>
      </c>
      <c r="C418" s="8" t="s">
        <v>1005</v>
      </c>
      <c r="D418" s="8" t="s">
        <v>1355</v>
      </c>
      <c r="E418" s="8" t="s">
        <v>1356</v>
      </c>
      <c r="F418" s="8" t="s">
        <v>105</v>
      </c>
      <c r="G418" s="8" t="s">
        <v>1357</v>
      </c>
      <c r="H418" s="8" t="s">
        <v>38</v>
      </c>
      <c r="J418" s="8" t="s">
        <v>139</v>
      </c>
      <c r="K418" s="8" t="s">
        <v>140</v>
      </c>
      <c r="L418" s="9">
        <v>38012</v>
      </c>
      <c r="M418" s="9">
        <v>38016</v>
      </c>
      <c r="P418" s="9">
        <v>45832</v>
      </c>
      <c r="R418" s="9">
        <v>45832</v>
      </c>
      <c r="S418" s="8" t="s">
        <v>41</v>
      </c>
      <c r="U418" s="8" t="s">
        <v>42</v>
      </c>
      <c r="V418" s="8">
        <f>0</f>
        <v>0</v>
      </c>
      <c r="W418" s="8" t="s">
        <v>43</v>
      </c>
      <c r="X418" s="8" t="s">
        <v>44</v>
      </c>
      <c r="Z418" s="8" t="s">
        <v>113</v>
      </c>
      <c r="AD418" s="9">
        <v>45467</v>
      </c>
    </row>
    <row r="419" spans="1:30" s="8" customFormat="1" x14ac:dyDescent="0.25">
      <c r="A419" s="8" t="s">
        <v>3949</v>
      </c>
      <c r="B419" s="8" t="s">
        <v>1358</v>
      </c>
      <c r="C419" s="8" t="s">
        <v>1005</v>
      </c>
      <c r="D419" s="8" t="s">
        <v>1359</v>
      </c>
      <c r="E419" s="8" t="s">
        <v>1360</v>
      </c>
      <c r="F419" s="8" t="s">
        <v>105</v>
      </c>
      <c r="G419" s="8" t="s">
        <v>1361</v>
      </c>
      <c r="H419" s="8" t="s">
        <v>38</v>
      </c>
      <c r="J419" s="8" t="s">
        <v>139</v>
      </c>
      <c r="K419" s="8" t="s">
        <v>140</v>
      </c>
      <c r="L419" s="9">
        <v>38012</v>
      </c>
      <c r="M419" s="9">
        <v>38016</v>
      </c>
      <c r="P419" s="9">
        <v>45832</v>
      </c>
      <c r="R419" s="9">
        <v>45832</v>
      </c>
      <c r="S419" s="8" t="s">
        <v>41</v>
      </c>
      <c r="U419" s="8" t="s">
        <v>42</v>
      </c>
      <c r="V419" s="8">
        <f>0</f>
        <v>0</v>
      </c>
      <c r="W419" s="8" t="s">
        <v>43</v>
      </c>
      <c r="X419" s="8" t="s">
        <v>44</v>
      </c>
      <c r="Z419" s="8" t="s">
        <v>113</v>
      </c>
      <c r="AD419" s="9">
        <v>45467</v>
      </c>
    </row>
    <row r="420" spans="1:30" s="8" customFormat="1" x14ac:dyDescent="0.25">
      <c r="A420" s="8" t="s">
        <v>3949</v>
      </c>
      <c r="B420" s="8" t="s">
        <v>1362</v>
      </c>
      <c r="C420" s="8" t="s">
        <v>1005</v>
      </c>
      <c r="D420" s="8" t="s">
        <v>1363</v>
      </c>
      <c r="E420" s="8" t="s">
        <v>1364</v>
      </c>
      <c r="F420" s="8" t="s">
        <v>105</v>
      </c>
      <c r="G420" s="8" t="s">
        <v>1365</v>
      </c>
      <c r="H420" s="8" t="s">
        <v>38</v>
      </c>
      <c r="J420" s="8" t="s">
        <v>139</v>
      </c>
      <c r="K420" s="8" t="s">
        <v>140</v>
      </c>
      <c r="L420" s="9">
        <v>38012</v>
      </c>
      <c r="M420" s="9">
        <v>38016</v>
      </c>
      <c r="P420" s="9">
        <v>45832</v>
      </c>
      <c r="R420" s="9">
        <v>45832</v>
      </c>
      <c r="S420" s="8" t="s">
        <v>41</v>
      </c>
      <c r="U420" s="8" t="s">
        <v>42</v>
      </c>
      <c r="V420" s="8">
        <f>0</f>
        <v>0</v>
      </c>
      <c r="W420" s="8" t="s">
        <v>43</v>
      </c>
      <c r="X420" s="8" t="s">
        <v>44</v>
      </c>
      <c r="Z420" s="8" t="s">
        <v>113</v>
      </c>
      <c r="AD420" s="9">
        <v>45467</v>
      </c>
    </row>
    <row r="421" spans="1:30" s="8" customFormat="1" x14ac:dyDescent="0.25">
      <c r="A421" s="8" t="s">
        <v>3949</v>
      </c>
      <c r="B421" s="8" t="s">
        <v>1366</v>
      </c>
      <c r="C421" s="8" t="s">
        <v>1005</v>
      </c>
      <c r="D421" s="8" t="s">
        <v>1186</v>
      </c>
      <c r="E421" s="8" t="s">
        <v>1367</v>
      </c>
      <c r="F421" s="8" t="s">
        <v>105</v>
      </c>
      <c r="G421" s="8" t="s">
        <v>1368</v>
      </c>
      <c r="H421" s="8" t="s">
        <v>38</v>
      </c>
      <c r="J421" s="8" t="s">
        <v>139</v>
      </c>
      <c r="K421" s="8" t="s">
        <v>140</v>
      </c>
      <c r="L421" s="9">
        <v>38012</v>
      </c>
      <c r="M421" s="9">
        <v>38016</v>
      </c>
      <c r="P421" s="9">
        <v>45832</v>
      </c>
      <c r="R421" s="9">
        <v>45832</v>
      </c>
      <c r="S421" s="8" t="s">
        <v>41</v>
      </c>
      <c r="U421" s="8" t="s">
        <v>42</v>
      </c>
      <c r="V421" s="8">
        <f>0</f>
        <v>0</v>
      </c>
      <c r="W421" s="8" t="s">
        <v>43</v>
      </c>
      <c r="X421" s="8" t="s">
        <v>44</v>
      </c>
      <c r="Z421" s="8" t="s">
        <v>113</v>
      </c>
      <c r="AD421" s="9">
        <v>45467</v>
      </c>
    </row>
    <row r="422" spans="1:30" x14ac:dyDescent="0.25">
      <c r="B422" t="s">
        <v>1369</v>
      </c>
      <c r="C422" t="s">
        <v>1370</v>
      </c>
      <c r="D422" t="s">
        <v>1371</v>
      </c>
      <c r="F422" t="s">
        <v>105</v>
      </c>
      <c r="G422" t="s">
        <v>1372</v>
      </c>
      <c r="H422" t="s">
        <v>38</v>
      </c>
      <c r="J422" t="s">
        <v>139</v>
      </c>
      <c r="K422" t="s">
        <v>140</v>
      </c>
      <c r="L422" s="3">
        <v>38012</v>
      </c>
      <c r="M422" s="3">
        <v>38016</v>
      </c>
      <c r="S422" t="s">
        <v>41</v>
      </c>
      <c r="U422" t="s">
        <v>42</v>
      </c>
      <c r="V422">
        <f>0</f>
        <v>0</v>
      </c>
      <c r="W422" t="s">
        <v>43</v>
      </c>
      <c r="X422" t="s">
        <v>44</v>
      </c>
    </row>
    <row r="423" spans="1:30" s="8" customFormat="1" x14ac:dyDescent="0.25">
      <c r="A423" s="8" t="s">
        <v>3949</v>
      </c>
      <c r="B423" s="8" t="s">
        <v>1373</v>
      </c>
      <c r="C423" s="8" t="s">
        <v>1374</v>
      </c>
      <c r="D423" s="8" t="s">
        <v>1375</v>
      </c>
      <c r="F423" s="8" t="s">
        <v>105</v>
      </c>
      <c r="G423" s="8" t="s">
        <v>1376</v>
      </c>
      <c r="H423" s="8" t="s">
        <v>38</v>
      </c>
      <c r="J423" s="8" t="s">
        <v>139</v>
      </c>
      <c r="K423" s="8" t="s">
        <v>140</v>
      </c>
      <c r="L423" s="9">
        <v>38012</v>
      </c>
      <c r="M423" s="9">
        <v>38016</v>
      </c>
      <c r="S423" s="8" t="s">
        <v>41</v>
      </c>
      <c r="U423" s="8" t="s">
        <v>42</v>
      </c>
      <c r="V423" s="8">
        <f>0</f>
        <v>0</v>
      </c>
      <c r="W423" s="8" t="s">
        <v>43</v>
      </c>
      <c r="X423" s="8" t="s">
        <v>44</v>
      </c>
    </row>
    <row r="424" spans="1:30" s="8" customFormat="1" x14ac:dyDescent="0.25">
      <c r="A424" s="8" t="s">
        <v>3949</v>
      </c>
      <c r="B424" s="8" t="s">
        <v>1377</v>
      </c>
      <c r="C424" s="8" t="s">
        <v>1378</v>
      </c>
      <c r="D424" s="8" t="s">
        <v>1375</v>
      </c>
      <c r="F424" s="8" t="s">
        <v>105</v>
      </c>
      <c r="G424" s="8" t="s">
        <v>1379</v>
      </c>
      <c r="H424" s="8" t="s">
        <v>38</v>
      </c>
      <c r="J424" s="8" t="s">
        <v>139</v>
      </c>
      <c r="K424" s="8" t="s">
        <v>140</v>
      </c>
      <c r="L424" s="9">
        <v>38012</v>
      </c>
      <c r="M424" s="9">
        <v>38016</v>
      </c>
      <c r="S424" s="8" t="s">
        <v>41</v>
      </c>
      <c r="U424" s="8" t="s">
        <v>42</v>
      </c>
      <c r="V424" s="8">
        <f>0</f>
        <v>0</v>
      </c>
      <c r="W424" s="8" t="s">
        <v>43</v>
      </c>
      <c r="X424" s="8" t="s">
        <v>44</v>
      </c>
    </row>
    <row r="425" spans="1:30" s="8" customFormat="1" x14ac:dyDescent="0.25">
      <c r="A425" s="8" t="s">
        <v>3949</v>
      </c>
      <c r="B425" s="8" t="s">
        <v>1380</v>
      </c>
      <c r="C425" s="8" t="s">
        <v>1381</v>
      </c>
      <c r="D425" s="8" t="s">
        <v>1382</v>
      </c>
      <c r="F425" s="8" t="s">
        <v>105</v>
      </c>
      <c r="G425" s="8" t="s">
        <v>1383</v>
      </c>
      <c r="H425" s="8" t="s">
        <v>38</v>
      </c>
      <c r="J425" s="8" t="s">
        <v>139</v>
      </c>
      <c r="K425" s="8" t="s">
        <v>140</v>
      </c>
      <c r="L425" s="9">
        <v>38012</v>
      </c>
      <c r="M425" s="9">
        <v>38016</v>
      </c>
      <c r="S425" s="8" t="s">
        <v>41</v>
      </c>
      <c r="U425" s="8" t="s">
        <v>42</v>
      </c>
      <c r="V425" s="8">
        <f>0</f>
        <v>0</v>
      </c>
      <c r="W425" s="8" t="s">
        <v>43</v>
      </c>
      <c r="X425" s="8" t="s">
        <v>44</v>
      </c>
    </row>
    <row r="426" spans="1:30" s="8" customFormat="1" x14ac:dyDescent="0.25">
      <c r="A426" s="8" t="s">
        <v>3949</v>
      </c>
      <c r="B426" s="8" t="s">
        <v>1384</v>
      </c>
      <c r="C426" s="8" t="s">
        <v>1385</v>
      </c>
      <c r="D426" s="8" t="s">
        <v>1382</v>
      </c>
      <c r="F426" s="8" t="s">
        <v>105</v>
      </c>
      <c r="G426" s="8" t="s">
        <v>1386</v>
      </c>
      <c r="H426" s="8" t="s">
        <v>38</v>
      </c>
      <c r="J426" s="8" t="s">
        <v>139</v>
      </c>
      <c r="K426" s="8" t="s">
        <v>140</v>
      </c>
      <c r="L426" s="9">
        <v>38012</v>
      </c>
      <c r="M426" s="9">
        <v>38016</v>
      </c>
      <c r="S426" s="8" t="s">
        <v>41</v>
      </c>
      <c r="U426" s="8" t="s">
        <v>42</v>
      </c>
      <c r="V426" s="8">
        <f>0</f>
        <v>0</v>
      </c>
      <c r="W426" s="8" t="s">
        <v>43</v>
      </c>
      <c r="X426" s="8" t="s">
        <v>44</v>
      </c>
    </row>
    <row r="427" spans="1:30" s="8" customFormat="1" x14ac:dyDescent="0.25">
      <c r="A427" s="8" t="s">
        <v>3949</v>
      </c>
      <c r="B427" s="8" t="s">
        <v>1387</v>
      </c>
      <c r="C427" s="8" t="s">
        <v>1388</v>
      </c>
      <c r="D427" s="8" t="s">
        <v>1382</v>
      </c>
      <c r="F427" s="8" t="s">
        <v>105</v>
      </c>
      <c r="G427" s="8" t="s">
        <v>1389</v>
      </c>
      <c r="H427" s="8" t="s">
        <v>38</v>
      </c>
      <c r="J427" s="8" t="s">
        <v>139</v>
      </c>
      <c r="K427" s="8" t="s">
        <v>140</v>
      </c>
      <c r="L427" s="9">
        <v>38012</v>
      </c>
      <c r="M427" s="9">
        <v>38016</v>
      </c>
      <c r="S427" s="8" t="s">
        <v>41</v>
      </c>
      <c r="U427" s="8" t="s">
        <v>42</v>
      </c>
      <c r="V427" s="8">
        <f>0</f>
        <v>0</v>
      </c>
      <c r="W427" s="8" t="s">
        <v>43</v>
      </c>
      <c r="X427" s="8" t="s">
        <v>44</v>
      </c>
    </row>
    <row r="428" spans="1:30" s="8" customFormat="1" x14ac:dyDescent="0.25">
      <c r="A428" s="8" t="s">
        <v>3949</v>
      </c>
      <c r="B428" s="8" t="s">
        <v>1390</v>
      </c>
      <c r="C428" s="8" t="s">
        <v>1391</v>
      </c>
      <c r="D428" s="8" t="s">
        <v>1382</v>
      </c>
      <c r="F428" s="8" t="s">
        <v>105</v>
      </c>
      <c r="G428" s="8" t="s">
        <v>1392</v>
      </c>
      <c r="H428" s="8" t="s">
        <v>38</v>
      </c>
      <c r="J428" s="8" t="s">
        <v>139</v>
      </c>
      <c r="K428" s="8" t="s">
        <v>140</v>
      </c>
      <c r="L428" s="9">
        <v>38012</v>
      </c>
      <c r="M428" s="9">
        <v>38016</v>
      </c>
      <c r="S428" s="8" t="s">
        <v>41</v>
      </c>
      <c r="U428" s="8" t="s">
        <v>42</v>
      </c>
      <c r="V428" s="8">
        <f>0</f>
        <v>0</v>
      </c>
      <c r="W428" s="8" t="s">
        <v>43</v>
      </c>
      <c r="X428" s="8" t="s">
        <v>44</v>
      </c>
    </row>
    <row r="429" spans="1:30" s="8" customFormat="1" x14ac:dyDescent="0.25">
      <c r="A429" s="8" t="s">
        <v>3949</v>
      </c>
      <c r="B429" s="8" t="s">
        <v>1393</v>
      </c>
      <c r="C429" s="8" t="s">
        <v>1394</v>
      </c>
      <c r="D429" s="8" t="s">
        <v>1382</v>
      </c>
      <c r="F429" s="8" t="s">
        <v>105</v>
      </c>
      <c r="G429" s="8" t="s">
        <v>1395</v>
      </c>
      <c r="H429" s="8" t="s">
        <v>38</v>
      </c>
      <c r="J429" s="8" t="s">
        <v>139</v>
      </c>
      <c r="K429" s="8" t="s">
        <v>140</v>
      </c>
      <c r="L429" s="9">
        <v>38012</v>
      </c>
      <c r="M429" s="9">
        <v>38016</v>
      </c>
      <c r="S429" s="8" t="s">
        <v>41</v>
      </c>
      <c r="U429" s="8" t="s">
        <v>42</v>
      </c>
      <c r="V429" s="8">
        <f>0</f>
        <v>0</v>
      </c>
      <c r="W429" s="8" t="s">
        <v>43</v>
      </c>
      <c r="X429" s="8" t="s">
        <v>44</v>
      </c>
    </row>
    <row r="430" spans="1:30" s="8" customFormat="1" x14ac:dyDescent="0.25">
      <c r="A430" s="8" t="s">
        <v>3949</v>
      </c>
      <c r="B430" s="8" t="s">
        <v>1396</v>
      </c>
      <c r="C430" s="8" t="s">
        <v>1397</v>
      </c>
      <c r="D430" s="8" t="s">
        <v>1398</v>
      </c>
      <c r="F430" s="8" t="s">
        <v>1329</v>
      </c>
      <c r="H430" s="8" t="s">
        <v>38</v>
      </c>
      <c r="J430" s="8" t="s">
        <v>146</v>
      </c>
      <c r="K430" s="8" t="s">
        <v>140</v>
      </c>
      <c r="L430" s="9">
        <v>38114</v>
      </c>
      <c r="M430" s="9">
        <v>38114</v>
      </c>
      <c r="S430" s="8" t="s">
        <v>41</v>
      </c>
      <c r="U430" s="8" t="s">
        <v>42</v>
      </c>
      <c r="V430" s="8">
        <f>0</f>
        <v>0</v>
      </c>
      <c r="W430" s="8" t="s">
        <v>1399</v>
      </c>
      <c r="X430" s="8" t="s">
        <v>44</v>
      </c>
    </row>
    <row r="431" spans="1:30" s="4" customFormat="1" x14ac:dyDescent="0.25">
      <c r="A431" s="8" t="s">
        <v>3949</v>
      </c>
      <c r="B431" s="4" t="s">
        <v>1400</v>
      </c>
      <c r="C431" s="4" t="s">
        <v>1401</v>
      </c>
      <c r="D431" s="4" t="s">
        <v>1402</v>
      </c>
      <c r="E431" s="8" t="s">
        <v>1403</v>
      </c>
      <c r="F431" s="4" t="s">
        <v>1404</v>
      </c>
      <c r="G431" s="4" t="s">
        <v>1405</v>
      </c>
      <c r="H431" s="4" t="s">
        <v>38</v>
      </c>
      <c r="J431" s="4" t="s">
        <v>146</v>
      </c>
      <c r="K431" s="4" t="s">
        <v>140</v>
      </c>
      <c r="L431" s="5">
        <v>38100</v>
      </c>
      <c r="M431" s="5">
        <v>38100</v>
      </c>
      <c r="N431" s="4">
        <f>24</f>
        <v>24</v>
      </c>
      <c r="O431" s="5">
        <v>46288</v>
      </c>
      <c r="R431" s="5">
        <v>46288</v>
      </c>
      <c r="S431" s="4" t="s">
        <v>41</v>
      </c>
      <c r="U431" s="4" t="s">
        <v>111</v>
      </c>
      <c r="V431" s="4">
        <f>0</f>
        <v>0</v>
      </c>
      <c r="W431" s="4" t="s">
        <v>147</v>
      </c>
      <c r="X431" s="4" t="s">
        <v>44</v>
      </c>
      <c r="Y431" s="4" t="s">
        <v>112</v>
      </c>
      <c r="AC431" s="5">
        <v>45558</v>
      </c>
    </row>
    <row r="432" spans="1:30" s="8" customFormat="1" x14ac:dyDescent="0.25">
      <c r="A432" s="8" t="s">
        <v>3949</v>
      </c>
      <c r="B432" s="8" t="s">
        <v>1406</v>
      </c>
      <c r="C432" s="8" t="s">
        <v>1301</v>
      </c>
      <c r="F432" s="8" t="s">
        <v>105</v>
      </c>
      <c r="G432" s="8" t="s">
        <v>1299</v>
      </c>
      <c r="H432" s="8" t="s">
        <v>38</v>
      </c>
      <c r="J432" s="8" t="s">
        <v>146</v>
      </c>
      <c r="K432" s="8" t="s">
        <v>140</v>
      </c>
      <c r="L432" s="9">
        <v>38012</v>
      </c>
      <c r="M432" s="9">
        <v>38014</v>
      </c>
      <c r="S432" s="8" t="s">
        <v>41</v>
      </c>
      <c r="U432" s="8" t="s">
        <v>42</v>
      </c>
      <c r="V432" s="8">
        <f>0</f>
        <v>0</v>
      </c>
      <c r="W432" s="8" t="s">
        <v>147</v>
      </c>
      <c r="X432" s="8" t="s">
        <v>44</v>
      </c>
    </row>
    <row r="433" spans="1:30" s="8" customFormat="1" x14ac:dyDescent="0.25">
      <c r="A433" s="8" t="s">
        <v>3949</v>
      </c>
      <c r="B433" s="8" t="s">
        <v>1407</v>
      </c>
      <c r="C433" s="8" t="s">
        <v>1301</v>
      </c>
      <c r="F433" s="8" t="s">
        <v>105</v>
      </c>
      <c r="G433" s="8" t="s">
        <v>1299</v>
      </c>
      <c r="H433" s="8" t="s">
        <v>38</v>
      </c>
      <c r="J433" s="8" t="s">
        <v>146</v>
      </c>
      <c r="K433" s="8" t="s">
        <v>140</v>
      </c>
      <c r="L433" s="9">
        <v>38012</v>
      </c>
      <c r="M433" s="9">
        <v>38014</v>
      </c>
      <c r="S433" s="8" t="s">
        <v>41</v>
      </c>
      <c r="U433" s="8" t="s">
        <v>42</v>
      </c>
      <c r="V433" s="8">
        <f>0</f>
        <v>0</v>
      </c>
      <c r="W433" s="8" t="s">
        <v>147</v>
      </c>
      <c r="X433" s="8" t="s">
        <v>44</v>
      </c>
    </row>
    <row r="434" spans="1:30" s="8" customFormat="1" x14ac:dyDescent="0.25">
      <c r="A434" s="8" t="s">
        <v>3949</v>
      </c>
      <c r="B434" s="8" t="s">
        <v>1408</v>
      </c>
      <c r="C434" s="8" t="s">
        <v>1409</v>
      </c>
      <c r="F434" s="8" t="s">
        <v>105</v>
      </c>
      <c r="G434" s="8" t="s">
        <v>1200</v>
      </c>
      <c r="H434" s="8" t="s">
        <v>38</v>
      </c>
      <c r="J434" s="8" t="s">
        <v>125</v>
      </c>
      <c r="K434" s="8" t="s">
        <v>126</v>
      </c>
      <c r="L434" s="9">
        <v>38012</v>
      </c>
      <c r="M434" s="9">
        <v>38015</v>
      </c>
      <c r="S434" s="8" t="s">
        <v>41</v>
      </c>
      <c r="U434" s="8" t="s">
        <v>42</v>
      </c>
      <c r="V434" s="8">
        <f>0</f>
        <v>0</v>
      </c>
      <c r="W434" s="8" t="s">
        <v>128</v>
      </c>
      <c r="X434" s="8" t="s">
        <v>44</v>
      </c>
    </row>
    <row r="435" spans="1:30" s="8" customFormat="1" x14ac:dyDescent="0.25">
      <c r="A435" s="8" t="s">
        <v>3949</v>
      </c>
      <c r="B435" s="8" t="s">
        <v>1410</v>
      </c>
      <c r="C435" s="8" t="s">
        <v>1409</v>
      </c>
      <c r="F435" s="8" t="s">
        <v>105</v>
      </c>
      <c r="G435" s="8" t="s">
        <v>1200</v>
      </c>
      <c r="H435" s="8" t="s">
        <v>38</v>
      </c>
      <c r="J435" s="8" t="s">
        <v>125</v>
      </c>
      <c r="K435" s="8" t="s">
        <v>126</v>
      </c>
      <c r="L435" s="9">
        <v>38012</v>
      </c>
      <c r="M435" s="9">
        <v>38015</v>
      </c>
      <c r="S435" s="8" t="s">
        <v>41</v>
      </c>
      <c r="U435" s="8" t="s">
        <v>42</v>
      </c>
      <c r="V435" s="8">
        <f>0</f>
        <v>0</v>
      </c>
      <c r="W435" s="8" t="s">
        <v>128</v>
      </c>
      <c r="X435" s="8" t="s">
        <v>44</v>
      </c>
    </row>
    <row r="436" spans="1:30" s="8" customFormat="1" x14ac:dyDescent="0.25">
      <c r="A436" s="8" t="s">
        <v>3949</v>
      </c>
      <c r="B436" s="8" t="s">
        <v>1411</v>
      </c>
      <c r="C436" s="8" t="s">
        <v>1412</v>
      </c>
      <c r="D436" s="8" t="s">
        <v>1413</v>
      </c>
      <c r="F436" s="8" t="s">
        <v>105</v>
      </c>
      <c r="G436" s="8" t="s">
        <v>725</v>
      </c>
      <c r="H436" s="8" t="s">
        <v>38</v>
      </c>
      <c r="J436" s="8" t="s">
        <v>139</v>
      </c>
      <c r="K436" s="8" t="s">
        <v>140</v>
      </c>
      <c r="L436" s="9">
        <v>38012</v>
      </c>
      <c r="M436" s="9">
        <v>38015</v>
      </c>
      <c r="S436" s="8" t="s">
        <v>41</v>
      </c>
      <c r="U436" s="8" t="s">
        <v>42</v>
      </c>
      <c r="V436" s="8">
        <f>0</f>
        <v>0</v>
      </c>
      <c r="W436" s="8" t="s">
        <v>43</v>
      </c>
      <c r="X436" s="8" t="s">
        <v>44</v>
      </c>
    </row>
    <row r="437" spans="1:30" s="8" customFormat="1" x14ac:dyDescent="0.25">
      <c r="A437" s="8" t="s">
        <v>3949</v>
      </c>
      <c r="B437" s="8" t="s">
        <v>1414</v>
      </c>
      <c r="C437" s="8" t="s">
        <v>1415</v>
      </c>
      <c r="D437" s="8" t="s">
        <v>1416</v>
      </c>
      <c r="F437" s="8" t="s">
        <v>743</v>
      </c>
      <c r="H437" s="8" t="s">
        <v>38</v>
      </c>
      <c r="J437" s="8" t="s">
        <v>107</v>
      </c>
      <c r="K437" s="8" t="s">
        <v>108</v>
      </c>
      <c r="L437" s="9">
        <v>38098</v>
      </c>
      <c r="M437" s="9">
        <v>38098</v>
      </c>
      <c r="S437" s="8" t="s">
        <v>41</v>
      </c>
      <c r="U437" s="8" t="s">
        <v>111</v>
      </c>
      <c r="V437" s="8">
        <f>0</f>
        <v>0</v>
      </c>
      <c r="W437" s="8" t="s">
        <v>108</v>
      </c>
      <c r="X437" s="8" t="s">
        <v>44</v>
      </c>
    </row>
    <row r="438" spans="1:30" s="8" customFormat="1" x14ac:dyDescent="0.25">
      <c r="A438" s="8" t="s">
        <v>3949</v>
      </c>
      <c r="B438" s="8" t="s">
        <v>1422</v>
      </c>
      <c r="C438" s="8" t="s">
        <v>1423</v>
      </c>
      <c r="F438" s="8" t="s">
        <v>1424</v>
      </c>
      <c r="G438" s="8" t="s">
        <v>1425</v>
      </c>
      <c r="H438" s="8" t="s">
        <v>38</v>
      </c>
      <c r="J438" s="8" t="s">
        <v>107</v>
      </c>
      <c r="K438" s="8" t="s">
        <v>108</v>
      </c>
      <c r="L438" s="9">
        <v>38098</v>
      </c>
      <c r="M438" s="9">
        <v>38098</v>
      </c>
      <c r="S438" s="8" t="s">
        <v>41</v>
      </c>
      <c r="U438" s="8" t="s">
        <v>42</v>
      </c>
      <c r="V438" s="8">
        <f>0</f>
        <v>0</v>
      </c>
      <c r="W438" s="8" t="s">
        <v>108</v>
      </c>
      <c r="X438" s="8" t="s">
        <v>44</v>
      </c>
    </row>
    <row r="439" spans="1:30" s="8" customFormat="1" x14ac:dyDescent="0.25">
      <c r="A439" s="8" t="s">
        <v>3949</v>
      </c>
      <c r="B439" s="8" t="s">
        <v>1426</v>
      </c>
      <c r="C439" s="8" t="s">
        <v>1427</v>
      </c>
      <c r="D439" s="8" t="s">
        <v>1428</v>
      </c>
      <c r="F439" s="8" t="s">
        <v>105</v>
      </c>
      <c r="H439" s="8" t="s">
        <v>38</v>
      </c>
      <c r="J439" s="8" t="s">
        <v>139</v>
      </c>
      <c r="K439" s="8" t="s">
        <v>140</v>
      </c>
      <c r="L439" s="9">
        <v>38127</v>
      </c>
      <c r="M439" s="9">
        <v>38187</v>
      </c>
      <c r="S439" s="8" t="s">
        <v>41</v>
      </c>
      <c r="U439" s="8" t="s">
        <v>42</v>
      </c>
      <c r="V439" s="8">
        <f>0</f>
        <v>0</v>
      </c>
      <c r="W439" s="8" t="s">
        <v>1429</v>
      </c>
      <c r="X439" s="8" t="s">
        <v>44</v>
      </c>
    </row>
    <row r="440" spans="1:30" s="8" customFormat="1" x14ac:dyDescent="0.25">
      <c r="A440" s="8" t="s">
        <v>3949</v>
      </c>
      <c r="B440" s="8" t="s">
        <v>1430</v>
      </c>
      <c r="C440" s="8" t="s">
        <v>1431</v>
      </c>
      <c r="D440" s="8" t="s">
        <v>1432</v>
      </c>
      <c r="F440" s="8" t="s">
        <v>743</v>
      </c>
      <c r="H440" s="8" t="s">
        <v>38</v>
      </c>
      <c r="J440" s="8" t="s">
        <v>146</v>
      </c>
      <c r="K440" s="8" t="s">
        <v>140</v>
      </c>
      <c r="L440" s="9">
        <v>38098</v>
      </c>
      <c r="M440" s="9">
        <v>38098</v>
      </c>
      <c r="S440" s="8" t="s">
        <v>41</v>
      </c>
      <c r="U440" s="8" t="s">
        <v>42</v>
      </c>
      <c r="V440" s="8">
        <f>0</f>
        <v>0</v>
      </c>
      <c r="W440" s="8" t="s">
        <v>147</v>
      </c>
      <c r="X440" s="8" t="s">
        <v>44</v>
      </c>
    </row>
    <row r="441" spans="1:30" s="8" customFormat="1" x14ac:dyDescent="0.25">
      <c r="A441" s="8" t="s">
        <v>3949</v>
      </c>
      <c r="B441" s="8" t="s">
        <v>1433</v>
      </c>
      <c r="C441" s="8" t="s">
        <v>1431</v>
      </c>
      <c r="D441" s="8" t="s">
        <v>1432</v>
      </c>
      <c r="F441" s="8" t="s">
        <v>743</v>
      </c>
      <c r="H441" s="8" t="s">
        <v>38</v>
      </c>
      <c r="J441" s="8" t="s">
        <v>146</v>
      </c>
      <c r="K441" s="8" t="s">
        <v>140</v>
      </c>
      <c r="L441" s="9">
        <v>38098</v>
      </c>
      <c r="M441" s="9">
        <v>38098</v>
      </c>
      <c r="S441" s="8" t="s">
        <v>41</v>
      </c>
      <c r="U441" s="8" t="s">
        <v>42</v>
      </c>
      <c r="V441" s="8">
        <f>0</f>
        <v>0</v>
      </c>
      <c r="W441" s="8" t="s">
        <v>147</v>
      </c>
      <c r="X441" s="8" t="s">
        <v>44</v>
      </c>
    </row>
    <row r="442" spans="1:30" s="8" customFormat="1" x14ac:dyDescent="0.25">
      <c r="A442" s="8" t="s">
        <v>3949</v>
      </c>
      <c r="B442" s="8" t="s">
        <v>1434</v>
      </c>
      <c r="C442" s="8" t="s">
        <v>1108</v>
      </c>
      <c r="D442" s="8" t="s">
        <v>1435</v>
      </c>
      <c r="F442" s="8" t="s">
        <v>743</v>
      </c>
      <c r="H442" s="8" t="s">
        <v>38</v>
      </c>
      <c r="J442" s="8" t="s">
        <v>139</v>
      </c>
      <c r="K442" s="8" t="s">
        <v>140</v>
      </c>
      <c r="L442" s="9">
        <v>38121</v>
      </c>
      <c r="M442" s="9">
        <v>38121</v>
      </c>
      <c r="S442" s="8" t="s">
        <v>41</v>
      </c>
      <c r="U442" s="8" t="s">
        <v>42</v>
      </c>
      <c r="V442" s="8">
        <f>0</f>
        <v>0</v>
      </c>
      <c r="W442" s="8" t="s">
        <v>43</v>
      </c>
      <c r="X442" s="8" t="s">
        <v>44</v>
      </c>
    </row>
    <row r="443" spans="1:30" s="8" customFormat="1" x14ac:dyDescent="0.25">
      <c r="A443" s="8" t="s">
        <v>3949</v>
      </c>
      <c r="B443" s="8" t="s">
        <v>1436</v>
      </c>
      <c r="C443" s="8" t="s">
        <v>1005</v>
      </c>
      <c r="D443" s="8" t="s">
        <v>1437</v>
      </c>
      <c r="E443" s="8" t="s">
        <v>1438</v>
      </c>
      <c r="F443" s="8" t="s">
        <v>1439</v>
      </c>
      <c r="G443" s="8" t="s">
        <v>1440</v>
      </c>
      <c r="H443" s="8" t="s">
        <v>38</v>
      </c>
      <c r="J443" s="8" t="s">
        <v>139</v>
      </c>
      <c r="K443" s="8" t="s">
        <v>140</v>
      </c>
      <c r="L443" s="9">
        <v>38119</v>
      </c>
      <c r="M443" s="9">
        <v>38120</v>
      </c>
      <c r="P443" s="9">
        <v>43896</v>
      </c>
      <c r="R443" s="9">
        <v>43896</v>
      </c>
      <c r="S443" s="8" t="s">
        <v>41</v>
      </c>
      <c r="U443" s="8" t="s">
        <v>42</v>
      </c>
      <c r="V443" s="8">
        <f>0</f>
        <v>0</v>
      </c>
      <c r="W443" s="8" t="s">
        <v>43</v>
      </c>
      <c r="X443" s="8" t="s">
        <v>44</v>
      </c>
      <c r="Z443" s="8" t="s">
        <v>113</v>
      </c>
      <c r="AD443" s="9">
        <v>43165</v>
      </c>
    </row>
    <row r="444" spans="1:30" s="8" customFormat="1" x14ac:dyDescent="0.25">
      <c r="A444" s="8" t="s">
        <v>3949</v>
      </c>
      <c r="B444" s="8" t="s">
        <v>1441</v>
      </c>
      <c r="C444" s="8" t="s">
        <v>1005</v>
      </c>
      <c r="D444" s="8" t="s">
        <v>1442</v>
      </c>
      <c r="E444" s="8" t="s">
        <v>1443</v>
      </c>
      <c r="F444" s="8" t="s">
        <v>1439</v>
      </c>
      <c r="G444" s="8" t="s">
        <v>1444</v>
      </c>
      <c r="H444" s="8" t="s">
        <v>38</v>
      </c>
      <c r="J444" s="8" t="s">
        <v>139</v>
      </c>
      <c r="K444" s="8" t="s">
        <v>140</v>
      </c>
      <c r="L444" s="9">
        <v>38119</v>
      </c>
      <c r="M444" s="9">
        <v>38120</v>
      </c>
      <c r="P444" s="9">
        <v>45832</v>
      </c>
      <c r="R444" s="9">
        <v>45832</v>
      </c>
      <c r="S444" s="8" t="s">
        <v>41</v>
      </c>
      <c r="U444" s="8" t="s">
        <v>42</v>
      </c>
      <c r="V444" s="8">
        <f>0</f>
        <v>0</v>
      </c>
      <c r="W444" s="8" t="s">
        <v>43</v>
      </c>
      <c r="X444" s="8" t="s">
        <v>44</v>
      </c>
      <c r="Z444" s="8" t="s">
        <v>113</v>
      </c>
      <c r="AD444" s="9">
        <v>45467</v>
      </c>
    </row>
    <row r="445" spans="1:30" s="8" customFormat="1" x14ac:dyDescent="0.25">
      <c r="A445" s="8" t="s">
        <v>3949</v>
      </c>
      <c r="B445" s="8" t="s">
        <v>1445</v>
      </c>
      <c r="C445" s="8" t="s">
        <v>1005</v>
      </c>
      <c r="D445" s="8" t="s">
        <v>1446</v>
      </c>
      <c r="E445" s="8" t="s">
        <v>1447</v>
      </c>
      <c r="F445" s="8" t="s">
        <v>1439</v>
      </c>
      <c r="G445" s="8" t="s">
        <v>1448</v>
      </c>
      <c r="H445" s="8" t="s">
        <v>38</v>
      </c>
      <c r="J445" s="8" t="s">
        <v>139</v>
      </c>
      <c r="K445" s="8" t="s">
        <v>140</v>
      </c>
      <c r="L445" s="9">
        <v>38119</v>
      </c>
      <c r="M445" s="9">
        <v>38120</v>
      </c>
      <c r="P445" s="9">
        <v>45832</v>
      </c>
      <c r="R445" s="9">
        <v>45832</v>
      </c>
      <c r="S445" s="8" t="s">
        <v>41</v>
      </c>
      <c r="U445" s="8" t="s">
        <v>42</v>
      </c>
      <c r="V445" s="8">
        <f>0</f>
        <v>0</v>
      </c>
      <c r="W445" s="8" t="s">
        <v>43</v>
      </c>
      <c r="X445" s="8" t="s">
        <v>44</v>
      </c>
      <c r="Z445" s="8" t="s">
        <v>113</v>
      </c>
      <c r="AD445" s="9">
        <v>45467</v>
      </c>
    </row>
    <row r="446" spans="1:30" s="8" customFormat="1" x14ac:dyDescent="0.25">
      <c r="A446" s="8" t="s">
        <v>3949</v>
      </c>
      <c r="B446" s="8" t="s">
        <v>1449</v>
      </c>
      <c r="C446" s="8" t="s">
        <v>1005</v>
      </c>
      <c r="D446" s="8" t="s">
        <v>1450</v>
      </c>
      <c r="E446" s="8" t="s">
        <v>1451</v>
      </c>
      <c r="F446" s="8" t="s">
        <v>1439</v>
      </c>
      <c r="G446" s="8" t="s">
        <v>1452</v>
      </c>
      <c r="H446" s="8" t="s">
        <v>38</v>
      </c>
      <c r="J446" s="8" t="s">
        <v>139</v>
      </c>
      <c r="K446" s="8" t="s">
        <v>140</v>
      </c>
      <c r="L446" s="9">
        <v>38119</v>
      </c>
      <c r="M446" s="9">
        <v>38120</v>
      </c>
      <c r="P446" s="9">
        <v>45832</v>
      </c>
      <c r="R446" s="9">
        <v>45832</v>
      </c>
      <c r="S446" s="8" t="s">
        <v>41</v>
      </c>
      <c r="U446" s="8" t="s">
        <v>42</v>
      </c>
      <c r="V446" s="8">
        <f>0</f>
        <v>0</v>
      </c>
      <c r="W446" s="8" t="s">
        <v>43</v>
      </c>
      <c r="X446" s="8" t="s">
        <v>44</v>
      </c>
      <c r="Z446" s="8" t="s">
        <v>113</v>
      </c>
      <c r="AD446" s="9">
        <v>45467</v>
      </c>
    </row>
    <row r="447" spans="1:30" s="8" customFormat="1" x14ac:dyDescent="0.25">
      <c r="A447" s="8" t="s">
        <v>3949</v>
      </c>
      <c r="B447" s="8" t="s">
        <v>1453</v>
      </c>
      <c r="C447" s="8" t="s">
        <v>1005</v>
      </c>
      <c r="D447" s="8" t="s">
        <v>1454</v>
      </c>
      <c r="E447" s="8" t="s">
        <v>1455</v>
      </c>
      <c r="F447" s="8" t="s">
        <v>1439</v>
      </c>
      <c r="G447" s="8" t="s">
        <v>1456</v>
      </c>
      <c r="H447" s="8" t="s">
        <v>38</v>
      </c>
      <c r="J447" s="8" t="s">
        <v>139</v>
      </c>
      <c r="K447" s="8" t="s">
        <v>140</v>
      </c>
      <c r="L447" s="9">
        <v>38119</v>
      </c>
      <c r="M447" s="9">
        <v>38120</v>
      </c>
      <c r="P447" s="9">
        <v>45832</v>
      </c>
      <c r="R447" s="9">
        <v>45832</v>
      </c>
      <c r="S447" s="8" t="s">
        <v>41</v>
      </c>
      <c r="U447" s="8" t="s">
        <v>42</v>
      </c>
      <c r="V447" s="8">
        <f>0</f>
        <v>0</v>
      </c>
      <c r="W447" s="8" t="s">
        <v>43</v>
      </c>
      <c r="X447" s="8" t="s">
        <v>44</v>
      </c>
      <c r="Z447" s="8" t="s">
        <v>113</v>
      </c>
      <c r="AD447" s="9">
        <v>45467</v>
      </c>
    </row>
    <row r="448" spans="1:30" s="8" customFormat="1" x14ac:dyDescent="0.25">
      <c r="A448" s="8" t="s">
        <v>3949</v>
      </c>
      <c r="B448" s="8" t="s">
        <v>1457</v>
      </c>
      <c r="C448" s="8" t="s">
        <v>1005</v>
      </c>
      <c r="D448" s="8" t="s">
        <v>1458</v>
      </c>
      <c r="E448" s="8" t="s">
        <v>1459</v>
      </c>
      <c r="F448" s="8" t="s">
        <v>1439</v>
      </c>
      <c r="G448" s="8" t="s">
        <v>1460</v>
      </c>
      <c r="H448" s="8" t="s">
        <v>38</v>
      </c>
      <c r="J448" s="8" t="s">
        <v>139</v>
      </c>
      <c r="K448" s="8" t="s">
        <v>140</v>
      </c>
      <c r="L448" s="9">
        <v>38119</v>
      </c>
      <c r="M448" s="9">
        <v>38120</v>
      </c>
      <c r="P448" s="9">
        <v>45832</v>
      </c>
      <c r="R448" s="9">
        <v>45832</v>
      </c>
      <c r="S448" s="8" t="s">
        <v>41</v>
      </c>
      <c r="U448" s="8" t="s">
        <v>42</v>
      </c>
      <c r="V448" s="8">
        <f>0</f>
        <v>0</v>
      </c>
      <c r="W448" s="8" t="s">
        <v>43</v>
      </c>
      <c r="X448" s="8" t="s">
        <v>44</v>
      </c>
      <c r="Z448" s="8" t="s">
        <v>113</v>
      </c>
      <c r="AD448" s="9">
        <v>45467</v>
      </c>
    </row>
    <row r="449" spans="1:30" s="8" customFormat="1" x14ac:dyDescent="0.25">
      <c r="A449" s="8" t="s">
        <v>3949</v>
      </c>
      <c r="B449" s="8" t="s">
        <v>1461</v>
      </c>
      <c r="C449" s="8" t="s">
        <v>1005</v>
      </c>
      <c r="D449" s="8" t="s">
        <v>1462</v>
      </c>
      <c r="E449" s="8" t="s">
        <v>1463</v>
      </c>
      <c r="F449" s="8" t="s">
        <v>1439</v>
      </c>
      <c r="G449" s="8" t="s">
        <v>1464</v>
      </c>
      <c r="H449" s="8" t="s">
        <v>38</v>
      </c>
      <c r="J449" s="8" t="s">
        <v>139</v>
      </c>
      <c r="K449" s="8" t="s">
        <v>140</v>
      </c>
      <c r="L449" s="9">
        <v>38119</v>
      </c>
      <c r="M449" s="9">
        <v>38120</v>
      </c>
      <c r="P449" s="9">
        <v>45933</v>
      </c>
      <c r="R449" s="9">
        <v>45933</v>
      </c>
      <c r="S449" s="8" t="s">
        <v>41</v>
      </c>
      <c r="U449" s="8" t="s">
        <v>42</v>
      </c>
      <c r="V449" s="8">
        <f>0</f>
        <v>0</v>
      </c>
      <c r="W449" s="8" t="s">
        <v>43</v>
      </c>
      <c r="X449" s="8" t="s">
        <v>44</v>
      </c>
      <c r="Z449" s="8" t="s">
        <v>113</v>
      </c>
      <c r="AD449" s="9">
        <v>45568</v>
      </c>
    </row>
    <row r="450" spans="1:30" s="8" customFormat="1" x14ac:dyDescent="0.25">
      <c r="A450" s="8" t="s">
        <v>3949</v>
      </c>
      <c r="B450" s="8" t="s">
        <v>1465</v>
      </c>
      <c r="C450" s="8" t="s">
        <v>1005</v>
      </c>
      <c r="D450" s="8" t="s">
        <v>1466</v>
      </c>
      <c r="E450" s="8" t="s">
        <v>1467</v>
      </c>
      <c r="F450" s="8" t="s">
        <v>1439</v>
      </c>
      <c r="G450" s="8" t="s">
        <v>1468</v>
      </c>
      <c r="H450" s="8" t="s">
        <v>38</v>
      </c>
      <c r="J450" s="8" t="s">
        <v>139</v>
      </c>
      <c r="K450" s="8" t="s">
        <v>140</v>
      </c>
      <c r="L450" s="9">
        <v>38119</v>
      </c>
      <c r="M450" s="9">
        <v>38120</v>
      </c>
      <c r="P450" s="9">
        <v>45832</v>
      </c>
      <c r="R450" s="9">
        <v>45832</v>
      </c>
      <c r="S450" s="8" t="s">
        <v>41</v>
      </c>
      <c r="U450" s="8" t="s">
        <v>42</v>
      </c>
      <c r="V450" s="8">
        <f>0</f>
        <v>0</v>
      </c>
      <c r="W450" s="8" t="s">
        <v>43</v>
      </c>
      <c r="X450" s="8" t="s">
        <v>44</v>
      </c>
      <c r="Z450" s="8" t="s">
        <v>113</v>
      </c>
      <c r="AD450" s="9">
        <v>45467</v>
      </c>
    </row>
    <row r="451" spans="1:30" s="8" customFormat="1" x14ac:dyDescent="0.25">
      <c r="A451" s="8" t="s">
        <v>3949</v>
      </c>
      <c r="B451" s="8" t="s">
        <v>1469</v>
      </c>
      <c r="C451" s="8" t="s">
        <v>1005</v>
      </c>
      <c r="D451" s="8" t="s">
        <v>1470</v>
      </c>
      <c r="E451" s="8" t="s">
        <v>1471</v>
      </c>
      <c r="F451" s="8" t="s">
        <v>1439</v>
      </c>
      <c r="G451" s="8" t="s">
        <v>1472</v>
      </c>
      <c r="H451" s="8" t="s">
        <v>38</v>
      </c>
      <c r="J451" s="8" t="s">
        <v>139</v>
      </c>
      <c r="K451" s="8" t="s">
        <v>140</v>
      </c>
      <c r="L451" s="9">
        <v>38119</v>
      </c>
      <c r="M451" s="9">
        <v>38120</v>
      </c>
      <c r="P451" s="9">
        <v>45832</v>
      </c>
      <c r="R451" s="9">
        <v>45832</v>
      </c>
      <c r="S451" s="8" t="s">
        <v>41</v>
      </c>
      <c r="U451" s="8" t="s">
        <v>42</v>
      </c>
      <c r="V451" s="8">
        <f>0</f>
        <v>0</v>
      </c>
      <c r="W451" s="8" t="s">
        <v>43</v>
      </c>
      <c r="X451" s="8" t="s">
        <v>44</v>
      </c>
      <c r="Z451" s="8" t="s">
        <v>113</v>
      </c>
      <c r="AD451" s="9">
        <v>45467</v>
      </c>
    </row>
    <row r="452" spans="1:30" s="8" customFormat="1" x14ac:dyDescent="0.25">
      <c r="A452" s="8" t="s">
        <v>3949</v>
      </c>
      <c r="B452" s="8" t="s">
        <v>1473</v>
      </c>
      <c r="C452" s="8" t="s">
        <v>1474</v>
      </c>
      <c r="D452" s="8" t="s">
        <v>1475</v>
      </c>
      <c r="F452" s="8" t="s">
        <v>743</v>
      </c>
      <c r="H452" s="8" t="s">
        <v>38</v>
      </c>
      <c r="J452" s="8" t="s">
        <v>146</v>
      </c>
      <c r="K452" s="8" t="s">
        <v>140</v>
      </c>
      <c r="L452" s="9">
        <v>38098</v>
      </c>
      <c r="M452" s="9">
        <v>38098</v>
      </c>
      <c r="S452" s="8" t="s">
        <v>41</v>
      </c>
      <c r="U452" s="8" t="s">
        <v>42</v>
      </c>
      <c r="V452" s="8">
        <f>0</f>
        <v>0</v>
      </c>
      <c r="W452" s="8" t="s">
        <v>147</v>
      </c>
      <c r="X452" s="8" t="s">
        <v>44</v>
      </c>
    </row>
    <row r="453" spans="1:30" s="8" customFormat="1" x14ac:dyDescent="0.25">
      <c r="A453" s="8" t="s">
        <v>3949</v>
      </c>
      <c r="B453" s="8" t="s">
        <v>1476</v>
      </c>
      <c r="C453" s="8" t="s">
        <v>1474</v>
      </c>
      <c r="D453" s="8" t="s">
        <v>1475</v>
      </c>
      <c r="F453" s="8" t="s">
        <v>743</v>
      </c>
      <c r="H453" s="8" t="s">
        <v>38</v>
      </c>
      <c r="J453" s="8" t="s">
        <v>146</v>
      </c>
      <c r="K453" s="8" t="s">
        <v>140</v>
      </c>
      <c r="L453" s="9">
        <v>38098</v>
      </c>
      <c r="M453" s="9">
        <v>38098</v>
      </c>
      <c r="S453" s="8" t="s">
        <v>41</v>
      </c>
      <c r="U453" s="8" t="s">
        <v>42</v>
      </c>
      <c r="V453" s="8">
        <f>0</f>
        <v>0</v>
      </c>
      <c r="W453" s="8" t="s">
        <v>147</v>
      </c>
      <c r="X453" s="8" t="s">
        <v>44</v>
      </c>
    </row>
    <row r="454" spans="1:30" s="8" customFormat="1" x14ac:dyDescent="0.25">
      <c r="A454" s="8" t="s">
        <v>3949</v>
      </c>
      <c r="B454" s="8" t="s">
        <v>1477</v>
      </c>
      <c r="C454" s="8" t="s">
        <v>1234</v>
      </c>
      <c r="F454" s="8" t="s">
        <v>743</v>
      </c>
      <c r="G454" s="8" t="s">
        <v>1235</v>
      </c>
      <c r="H454" s="8" t="s">
        <v>38</v>
      </c>
      <c r="J454" s="8" t="s">
        <v>146</v>
      </c>
      <c r="K454" s="8" t="s">
        <v>140</v>
      </c>
      <c r="L454" s="9">
        <v>38110</v>
      </c>
      <c r="M454" s="9">
        <v>38110</v>
      </c>
      <c r="S454" s="8" t="s">
        <v>41</v>
      </c>
      <c r="U454" s="8" t="s">
        <v>42</v>
      </c>
      <c r="V454" s="8">
        <f>0</f>
        <v>0</v>
      </c>
      <c r="W454" s="8" t="s">
        <v>147</v>
      </c>
      <c r="X454" s="8" t="s">
        <v>44</v>
      </c>
    </row>
    <row r="455" spans="1:30" s="8" customFormat="1" x14ac:dyDescent="0.25">
      <c r="A455" s="8" t="s">
        <v>3949</v>
      </c>
      <c r="B455" s="8" t="s">
        <v>1478</v>
      </c>
      <c r="C455" s="8" t="s">
        <v>1234</v>
      </c>
      <c r="F455" s="8" t="s">
        <v>743</v>
      </c>
      <c r="G455" s="8" t="s">
        <v>1235</v>
      </c>
      <c r="H455" s="8" t="s">
        <v>38</v>
      </c>
      <c r="J455" s="8" t="s">
        <v>146</v>
      </c>
      <c r="K455" s="8" t="s">
        <v>140</v>
      </c>
      <c r="L455" s="9">
        <v>38110</v>
      </c>
      <c r="M455" s="9">
        <v>38110</v>
      </c>
      <c r="S455" s="8" t="s">
        <v>41</v>
      </c>
      <c r="U455" s="8" t="s">
        <v>42</v>
      </c>
      <c r="V455" s="8">
        <f>0</f>
        <v>0</v>
      </c>
      <c r="W455" s="8" t="s">
        <v>147</v>
      </c>
      <c r="X455" s="8" t="s">
        <v>44</v>
      </c>
    </row>
    <row r="456" spans="1:30" s="8" customFormat="1" x14ac:dyDescent="0.25">
      <c r="A456" s="8" t="s">
        <v>3949</v>
      </c>
      <c r="B456" s="8" t="s">
        <v>1479</v>
      </c>
      <c r="C456" s="8" t="s">
        <v>1234</v>
      </c>
      <c r="F456" s="8" t="s">
        <v>743</v>
      </c>
      <c r="G456" s="8" t="s">
        <v>1235</v>
      </c>
      <c r="H456" s="8" t="s">
        <v>38</v>
      </c>
      <c r="J456" s="8" t="s">
        <v>146</v>
      </c>
      <c r="K456" s="8" t="s">
        <v>140</v>
      </c>
      <c r="L456" s="9">
        <v>38110</v>
      </c>
      <c r="M456" s="9">
        <v>38110</v>
      </c>
      <c r="S456" s="8" t="s">
        <v>41</v>
      </c>
      <c r="U456" s="8" t="s">
        <v>42</v>
      </c>
      <c r="V456" s="8">
        <f>0</f>
        <v>0</v>
      </c>
      <c r="W456" s="8" t="s">
        <v>147</v>
      </c>
      <c r="X456" s="8" t="s">
        <v>44</v>
      </c>
    </row>
    <row r="457" spans="1:30" s="8" customFormat="1" x14ac:dyDescent="0.25">
      <c r="A457" s="8" t="s">
        <v>3949</v>
      </c>
      <c r="B457" s="8" t="s">
        <v>1480</v>
      </c>
      <c r="C457" s="8" t="s">
        <v>1234</v>
      </c>
      <c r="F457" s="8" t="s">
        <v>743</v>
      </c>
      <c r="G457" s="8" t="s">
        <v>1235</v>
      </c>
      <c r="H457" s="8" t="s">
        <v>38</v>
      </c>
      <c r="J457" s="8" t="s">
        <v>146</v>
      </c>
      <c r="K457" s="8" t="s">
        <v>140</v>
      </c>
      <c r="L457" s="9">
        <v>38110</v>
      </c>
      <c r="M457" s="9">
        <v>38110</v>
      </c>
      <c r="S457" s="8" t="s">
        <v>41</v>
      </c>
      <c r="U457" s="8" t="s">
        <v>42</v>
      </c>
      <c r="V457" s="8">
        <f>0</f>
        <v>0</v>
      </c>
      <c r="W457" s="8" t="s">
        <v>147</v>
      </c>
      <c r="X457" s="8" t="s">
        <v>44</v>
      </c>
    </row>
    <row r="458" spans="1:30" s="8" customFormat="1" x14ac:dyDescent="0.25">
      <c r="A458" s="8" t="s">
        <v>3949</v>
      </c>
      <c r="B458" s="8" t="s">
        <v>1481</v>
      </c>
      <c r="C458" s="8" t="s">
        <v>1234</v>
      </c>
      <c r="F458" s="8" t="s">
        <v>743</v>
      </c>
      <c r="G458" s="8" t="s">
        <v>1235</v>
      </c>
      <c r="H458" s="8" t="s">
        <v>38</v>
      </c>
      <c r="J458" s="8" t="s">
        <v>146</v>
      </c>
      <c r="K458" s="8" t="s">
        <v>140</v>
      </c>
      <c r="L458" s="9">
        <v>38110</v>
      </c>
      <c r="M458" s="9">
        <v>38110</v>
      </c>
      <c r="S458" s="8" t="s">
        <v>41</v>
      </c>
      <c r="U458" s="8" t="s">
        <v>42</v>
      </c>
      <c r="V458" s="8">
        <f>0</f>
        <v>0</v>
      </c>
      <c r="W458" s="8" t="s">
        <v>147</v>
      </c>
      <c r="X458" s="8" t="s">
        <v>44</v>
      </c>
    </row>
    <row r="459" spans="1:30" s="8" customFormat="1" x14ac:dyDescent="0.25">
      <c r="A459" s="8" t="s">
        <v>3949</v>
      </c>
      <c r="B459" s="8" t="s">
        <v>1482</v>
      </c>
      <c r="C459" s="8" t="s">
        <v>1234</v>
      </c>
      <c r="F459" s="8" t="s">
        <v>743</v>
      </c>
      <c r="G459" s="8" t="s">
        <v>1235</v>
      </c>
      <c r="H459" s="8" t="s">
        <v>38</v>
      </c>
      <c r="J459" s="8" t="s">
        <v>146</v>
      </c>
      <c r="K459" s="8" t="s">
        <v>140</v>
      </c>
      <c r="L459" s="9">
        <v>38110</v>
      </c>
      <c r="M459" s="9">
        <v>38110</v>
      </c>
      <c r="S459" s="8" t="s">
        <v>41</v>
      </c>
      <c r="U459" s="8" t="s">
        <v>42</v>
      </c>
      <c r="V459" s="8">
        <f>0</f>
        <v>0</v>
      </c>
      <c r="W459" s="8" t="s">
        <v>147</v>
      </c>
      <c r="X459" s="8" t="s">
        <v>44</v>
      </c>
    </row>
    <row r="460" spans="1:30" s="8" customFormat="1" x14ac:dyDescent="0.25">
      <c r="A460" s="8" t="s">
        <v>3949</v>
      </c>
      <c r="B460" s="8" t="s">
        <v>1483</v>
      </c>
      <c r="C460" s="8" t="s">
        <v>1234</v>
      </c>
      <c r="F460" s="8" t="s">
        <v>743</v>
      </c>
      <c r="G460" s="8" t="s">
        <v>1235</v>
      </c>
      <c r="H460" s="8" t="s">
        <v>38</v>
      </c>
      <c r="J460" s="8" t="s">
        <v>146</v>
      </c>
      <c r="K460" s="8" t="s">
        <v>140</v>
      </c>
      <c r="L460" s="9">
        <v>38110</v>
      </c>
      <c r="M460" s="9">
        <v>38110</v>
      </c>
      <c r="S460" s="8" t="s">
        <v>41</v>
      </c>
      <c r="U460" s="8" t="s">
        <v>42</v>
      </c>
      <c r="V460" s="8">
        <f>0</f>
        <v>0</v>
      </c>
      <c r="W460" s="8" t="s">
        <v>147</v>
      </c>
      <c r="X460" s="8" t="s">
        <v>44</v>
      </c>
    </row>
    <row r="461" spans="1:30" s="8" customFormat="1" x14ac:dyDescent="0.25">
      <c r="A461" s="8" t="s">
        <v>3949</v>
      </c>
      <c r="B461" s="8" t="s">
        <v>1484</v>
      </c>
      <c r="C461" s="8" t="s">
        <v>1234</v>
      </c>
      <c r="F461" s="8" t="s">
        <v>743</v>
      </c>
      <c r="G461" s="8" t="s">
        <v>1235</v>
      </c>
      <c r="H461" s="8" t="s">
        <v>38</v>
      </c>
      <c r="J461" s="8" t="s">
        <v>146</v>
      </c>
      <c r="K461" s="8" t="s">
        <v>140</v>
      </c>
      <c r="L461" s="9">
        <v>38110</v>
      </c>
      <c r="M461" s="9">
        <v>38110</v>
      </c>
      <c r="S461" s="8" t="s">
        <v>41</v>
      </c>
      <c r="U461" s="8" t="s">
        <v>42</v>
      </c>
      <c r="V461" s="8">
        <f>0</f>
        <v>0</v>
      </c>
      <c r="W461" s="8" t="s">
        <v>147</v>
      </c>
      <c r="X461" s="8" t="s">
        <v>44</v>
      </c>
    </row>
    <row r="462" spans="1:30" s="8" customFormat="1" x14ac:dyDescent="0.25">
      <c r="A462" s="8" t="s">
        <v>3949</v>
      </c>
      <c r="B462" s="8" t="s">
        <v>1485</v>
      </c>
      <c r="C462" s="8" t="s">
        <v>1234</v>
      </c>
      <c r="F462" s="8" t="s">
        <v>743</v>
      </c>
      <c r="G462" s="8" t="s">
        <v>1235</v>
      </c>
      <c r="H462" s="8" t="s">
        <v>38</v>
      </c>
      <c r="J462" s="8" t="s">
        <v>146</v>
      </c>
      <c r="K462" s="8" t="s">
        <v>140</v>
      </c>
      <c r="L462" s="9">
        <v>38110</v>
      </c>
      <c r="M462" s="9">
        <v>38110</v>
      </c>
      <c r="S462" s="8" t="s">
        <v>41</v>
      </c>
      <c r="U462" s="8" t="s">
        <v>42</v>
      </c>
      <c r="V462" s="8">
        <f>0</f>
        <v>0</v>
      </c>
      <c r="W462" s="8" t="s">
        <v>147</v>
      </c>
      <c r="X462" s="8" t="s">
        <v>44</v>
      </c>
    </row>
    <row r="463" spans="1:30" s="8" customFormat="1" x14ac:dyDescent="0.25">
      <c r="A463" s="8" t="s">
        <v>3949</v>
      </c>
      <c r="B463" s="8" t="s">
        <v>1486</v>
      </c>
      <c r="C463" s="8" t="s">
        <v>1487</v>
      </c>
      <c r="F463" s="8" t="s">
        <v>743</v>
      </c>
      <c r="G463" s="8" t="s">
        <v>1488</v>
      </c>
      <c r="H463" s="8" t="s">
        <v>38</v>
      </c>
      <c r="J463" s="8" t="s">
        <v>146</v>
      </c>
      <c r="K463" s="8" t="s">
        <v>140</v>
      </c>
      <c r="L463" s="9">
        <v>38119</v>
      </c>
      <c r="M463" s="9">
        <v>38119</v>
      </c>
      <c r="S463" s="8" t="s">
        <v>41</v>
      </c>
      <c r="U463" s="8" t="s">
        <v>42</v>
      </c>
      <c r="V463" s="8">
        <f>0</f>
        <v>0</v>
      </c>
      <c r="W463" s="8" t="s">
        <v>147</v>
      </c>
      <c r="X463" s="8" t="s">
        <v>44</v>
      </c>
    </row>
    <row r="464" spans="1:30" s="8" customFormat="1" x14ac:dyDescent="0.25">
      <c r="A464" s="8" t="s">
        <v>3949</v>
      </c>
      <c r="B464" s="8" t="s">
        <v>1489</v>
      </c>
      <c r="C464" s="8" t="s">
        <v>1122</v>
      </c>
      <c r="D464" s="8" t="s">
        <v>1490</v>
      </c>
      <c r="F464" s="8" t="s">
        <v>743</v>
      </c>
      <c r="G464" s="8" t="s">
        <v>1491</v>
      </c>
      <c r="H464" s="8" t="s">
        <v>38</v>
      </c>
      <c r="J464" s="8" t="s">
        <v>146</v>
      </c>
      <c r="K464" s="8" t="s">
        <v>140</v>
      </c>
      <c r="L464" s="9">
        <v>38110</v>
      </c>
      <c r="M464" s="9">
        <v>38110</v>
      </c>
      <c r="S464" s="8" t="s">
        <v>41</v>
      </c>
      <c r="U464" s="8" t="s">
        <v>42</v>
      </c>
      <c r="V464" s="8">
        <f>0</f>
        <v>0</v>
      </c>
      <c r="W464" s="8" t="s">
        <v>147</v>
      </c>
      <c r="X464" s="8" t="s">
        <v>44</v>
      </c>
    </row>
    <row r="465" spans="1:30" s="8" customFormat="1" x14ac:dyDescent="0.25">
      <c r="A465" s="8" t="s">
        <v>3949</v>
      </c>
      <c r="B465" s="8" t="s">
        <v>1492</v>
      </c>
      <c r="C465" s="8" t="s">
        <v>1493</v>
      </c>
      <c r="D465" s="8" t="s">
        <v>1494</v>
      </c>
      <c r="F465" s="8" t="s">
        <v>743</v>
      </c>
      <c r="G465" s="8" t="s">
        <v>1495</v>
      </c>
      <c r="H465" s="8" t="s">
        <v>38</v>
      </c>
      <c r="J465" s="8" t="s">
        <v>146</v>
      </c>
      <c r="K465" s="8" t="s">
        <v>140</v>
      </c>
      <c r="L465" s="9">
        <v>38119</v>
      </c>
      <c r="M465" s="9">
        <v>38119</v>
      </c>
      <c r="S465" s="8" t="s">
        <v>41</v>
      </c>
      <c r="U465" s="8" t="s">
        <v>42</v>
      </c>
      <c r="V465" s="8">
        <f>0</f>
        <v>0</v>
      </c>
      <c r="W465" s="8" t="s">
        <v>147</v>
      </c>
      <c r="X465" s="8" t="s">
        <v>44</v>
      </c>
    </row>
    <row r="466" spans="1:30" s="8" customFormat="1" x14ac:dyDescent="0.25">
      <c r="A466" s="8" t="s">
        <v>3949</v>
      </c>
      <c r="B466" s="8" t="s">
        <v>1496</v>
      </c>
      <c r="C466" s="8" t="s">
        <v>1497</v>
      </c>
      <c r="F466" s="8" t="s">
        <v>743</v>
      </c>
      <c r="H466" s="8" t="s">
        <v>38</v>
      </c>
      <c r="J466" s="8" t="s">
        <v>146</v>
      </c>
      <c r="K466" s="8" t="s">
        <v>140</v>
      </c>
      <c r="L466" s="9">
        <v>38128</v>
      </c>
      <c r="M466" s="9">
        <v>38128</v>
      </c>
      <c r="S466" s="8" t="s">
        <v>41</v>
      </c>
      <c r="U466" s="8" t="s">
        <v>42</v>
      </c>
      <c r="V466" s="8">
        <f>0</f>
        <v>0</v>
      </c>
      <c r="W466" s="8" t="s">
        <v>147</v>
      </c>
      <c r="X466" s="8" t="s">
        <v>44</v>
      </c>
    </row>
    <row r="467" spans="1:30" s="8" customFormat="1" x14ac:dyDescent="0.25">
      <c r="A467" s="8" t="s">
        <v>3949</v>
      </c>
      <c r="B467" s="8" t="s">
        <v>1498</v>
      </c>
      <c r="C467" s="8" t="s">
        <v>1499</v>
      </c>
      <c r="D467" s="8" t="s">
        <v>1500</v>
      </c>
      <c r="F467" s="8" t="s">
        <v>1329</v>
      </c>
      <c r="H467" s="8" t="s">
        <v>38</v>
      </c>
      <c r="J467" s="8" t="s">
        <v>146</v>
      </c>
      <c r="K467" s="8" t="s">
        <v>140</v>
      </c>
      <c r="L467" s="9">
        <v>38112</v>
      </c>
      <c r="M467" s="9">
        <v>38112</v>
      </c>
      <c r="S467" s="8" t="s">
        <v>41</v>
      </c>
      <c r="U467" s="8" t="s">
        <v>42</v>
      </c>
      <c r="V467" s="8">
        <f>0</f>
        <v>0</v>
      </c>
      <c r="W467" s="8" t="s">
        <v>147</v>
      </c>
      <c r="X467" s="8" t="s">
        <v>44</v>
      </c>
    </row>
    <row r="468" spans="1:30" s="8" customFormat="1" x14ac:dyDescent="0.25">
      <c r="A468" s="8" t="s">
        <v>3949</v>
      </c>
      <c r="B468" s="8" t="s">
        <v>1501</v>
      </c>
      <c r="C468" s="8" t="s">
        <v>1499</v>
      </c>
      <c r="D468" s="8" t="s">
        <v>1500</v>
      </c>
      <c r="F468" s="8" t="s">
        <v>1329</v>
      </c>
      <c r="H468" s="8" t="s">
        <v>38</v>
      </c>
      <c r="J468" s="8" t="s">
        <v>146</v>
      </c>
      <c r="K468" s="8" t="s">
        <v>140</v>
      </c>
      <c r="L468" s="9">
        <v>38112</v>
      </c>
      <c r="M468" s="9">
        <v>38112</v>
      </c>
      <c r="S468" s="8" t="s">
        <v>41</v>
      </c>
      <c r="U468" s="8" t="s">
        <v>42</v>
      </c>
      <c r="V468" s="8">
        <f>0</f>
        <v>0</v>
      </c>
      <c r="W468" s="8" t="s">
        <v>147</v>
      </c>
      <c r="X468" s="8" t="s">
        <v>44</v>
      </c>
    </row>
    <row r="469" spans="1:30" s="8" customFormat="1" x14ac:dyDescent="0.25">
      <c r="A469" s="8" t="s">
        <v>3949</v>
      </c>
      <c r="B469" s="8" t="s">
        <v>1502</v>
      </c>
      <c r="C469" s="8" t="s">
        <v>1499</v>
      </c>
      <c r="D469" s="8" t="s">
        <v>1500</v>
      </c>
      <c r="F469" s="8" t="s">
        <v>1329</v>
      </c>
      <c r="H469" s="8" t="s">
        <v>38</v>
      </c>
      <c r="J469" s="8" t="s">
        <v>146</v>
      </c>
      <c r="K469" s="8" t="s">
        <v>140</v>
      </c>
      <c r="L469" s="9">
        <v>38112</v>
      </c>
      <c r="M469" s="9">
        <v>38112</v>
      </c>
      <c r="S469" s="8" t="s">
        <v>41</v>
      </c>
      <c r="U469" s="8" t="s">
        <v>42</v>
      </c>
      <c r="V469" s="8">
        <f>0</f>
        <v>0</v>
      </c>
      <c r="W469" s="8" t="s">
        <v>147</v>
      </c>
      <c r="X469" s="8" t="s">
        <v>44</v>
      </c>
    </row>
    <row r="470" spans="1:30" s="8" customFormat="1" x14ac:dyDescent="0.25">
      <c r="A470" s="8" t="s">
        <v>3949</v>
      </c>
      <c r="B470" s="8" t="s">
        <v>1503</v>
      </c>
      <c r="C470" s="8" t="s">
        <v>1474</v>
      </c>
      <c r="D470" s="8" t="s">
        <v>1504</v>
      </c>
      <c r="F470" s="8" t="s">
        <v>1329</v>
      </c>
      <c r="H470" s="8" t="s">
        <v>38</v>
      </c>
      <c r="J470" s="8" t="s">
        <v>139</v>
      </c>
      <c r="K470" s="8" t="s">
        <v>140</v>
      </c>
      <c r="L470" s="9">
        <v>38114</v>
      </c>
      <c r="M470" s="9">
        <v>38114</v>
      </c>
      <c r="S470" s="8" t="s">
        <v>41</v>
      </c>
      <c r="U470" s="8" t="s">
        <v>42</v>
      </c>
      <c r="V470" s="8">
        <f>0</f>
        <v>0</v>
      </c>
      <c r="W470" s="8" t="s">
        <v>43</v>
      </c>
      <c r="X470" s="8" t="s">
        <v>44</v>
      </c>
    </row>
    <row r="471" spans="1:30" s="8" customFormat="1" x14ac:dyDescent="0.25">
      <c r="A471" s="8" t="s">
        <v>3949</v>
      </c>
      <c r="B471" s="8" t="s">
        <v>1505</v>
      </c>
      <c r="C471" s="8" t="s">
        <v>1431</v>
      </c>
      <c r="D471" s="8" t="s">
        <v>1504</v>
      </c>
      <c r="F471" s="8" t="s">
        <v>1329</v>
      </c>
      <c r="H471" s="8" t="s">
        <v>38</v>
      </c>
      <c r="J471" s="8" t="s">
        <v>146</v>
      </c>
      <c r="K471" s="8" t="s">
        <v>140</v>
      </c>
      <c r="L471" s="9">
        <v>38114</v>
      </c>
      <c r="M471" s="9">
        <v>38114</v>
      </c>
      <c r="S471" s="8" t="s">
        <v>41</v>
      </c>
      <c r="U471" s="8" t="s">
        <v>42</v>
      </c>
      <c r="V471" s="8">
        <f>0</f>
        <v>0</v>
      </c>
      <c r="W471" s="8" t="s">
        <v>147</v>
      </c>
      <c r="X471" s="8" t="s">
        <v>44</v>
      </c>
    </row>
    <row r="472" spans="1:30" s="8" customFormat="1" x14ac:dyDescent="0.25">
      <c r="A472" s="8" t="s">
        <v>3949</v>
      </c>
      <c r="B472" s="8" t="s">
        <v>1506</v>
      </c>
      <c r="C472" s="8" t="s">
        <v>1507</v>
      </c>
      <c r="D472" s="8" t="s">
        <v>1508</v>
      </c>
      <c r="F472" s="8" t="s">
        <v>1329</v>
      </c>
      <c r="H472" s="8" t="s">
        <v>38</v>
      </c>
      <c r="J472" s="8" t="s">
        <v>146</v>
      </c>
      <c r="K472" s="8" t="s">
        <v>140</v>
      </c>
      <c r="L472" s="9">
        <v>38114</v>
      </c>
      <c r="M472" s="9">
        <v>38114</v>
      </c>
      <c r="S472" s="8" t="s">
        <v>41</v>
      </c>
      <c r="U472" s="8" t="s">
        <v>42</v>
      </c>
      <c r="V472" s="8">
        <f>0</f>
        <v>0</v>
      </c>
      <c r="W472" s="8" t="s">
        <v>147</v>
      </c>
      <c r="X472" s="8" t="s">
        <v>44</v>
      </c>
    </row>
    <row r="473" spans="1:30" s="8" customFormat="1" x14ac:dyDescent="0.25">
      <c r="A473" s="8" t="s">
        <v>3949</v>
      </c>
      <c r="B473" s="8" t="s">
        <v>1509</v>
      </c>
      <c r="C473" s="8" t="s">
        <v>1507</v>
      </c>
      <c r="D473" s="8" t="s">
        <v>1508</v>
      </c>
      <c r="F473" s="8" t="s">
        <v>1329</v>
      </c>
      <c r="H473" s="8" t="s">
        <v>38</v>
      </c>
      <c r="J473" s="8" t="s">
        <v>139</v>
      </c>
      <c r="K473" s="8" t="s">
        <v>140</v>
      </c>
      <c r="L473" s="9">
        <v>38114</v>
      </c>
      <c r="M473" s="9">
        <v>38114</v>
      </c>
      <c r="S473" s="8" t="s">
        <v>41</v>
      </c>
      <c r="U473" s="8" t="s">
        <v>42</v>
      </c>
      <c r="V473" s="8">
        <f>0</f>
        <v>0</v>
      </c>
      <c r="W473" s="8" t="s">
        <v>43</v>
      </c>
      <c r="X473" s="8" t="s">
        <v>44</v>
      </c>
    </row>
    <row r="474" spans="1:30" s="8" customFormat="1" x14ac:dyDescent="0.25">
      <c r="A474" s="8" t="s">
        <v>3949</v>
      </c>
      <c r="B474" s="8" t="s">
        <v>1510</v>
      </c>
      <c r="C474" s="8" t="s">
        <v>1511</v>
      </c>
      <c r="D474" s="8" t="s">
        <v>1512</v>
      </c>
      <c r="F474" s="8" t="s">
        <v>1329</v>
      </c>
      <c r="H474" s="8" t="s">
        <v>38</v>
      </c>
      <c r="J474" s="8" t="s">
        <v>139</v>
      </c>
      <c r="K474" s="8" t="s">
        <v>140</v>
      </c>
      <c r="L474" s="9">
        <v>38114</v>
      </c>
      <c r="M474" s="9">
        <v>38114</v>
      </c>
      <c r="S474" s="8" t="s">
        <v>41</v>
      </c>
      <c r="U474" s="8" t="s">
        <v>42</v>
      </c>
      <c r="V474" s="8">
        <f>0</f>
        <v>0</v>
      </c>
      <c r="W474" s="8" t="s">
        <v>43</v>
      </c>
      <c r="X474" s="8" t="s">
        <v>44</v>
      </c>
    </row>
    <row r="475" spans="1:30" x14ac:dyDescent="0.25">
      <c r="B475" t="s">
        <v>1513</v>
      </c>
      <c r="C475" t="s">
        <v>1514</v>
      </c>
      <c r="D475" t="s">
        <v>1515</v>
      </c>
      <c r="F475" t="s">
        <v>1329</v>
      </c>
      <c r="H475" t="s">
        <v>38</v>
      </c>
      <c r="J475" t="s">
        <v>146</v>
      </c>
      <c r="K475" t="s">
        <v>140</v>
      </c>
      <c r="L475" s="3">
        <v>38114</v>
      </c>
      <c r="M475" s="3">
        <v>38114</v>
      </c>
      <c r="S475" t="s">
        <v>41</v>
      </c>
      <c r="U475" t="s">
        <v>42</v>
      </c>
      <c r="V475">
        <f>0</f>
        <v>0</v>
      </c>
      <c r="W475" t="s">
        <v>147</v>
      </c>
      <c r="X475" t="s">
        <v>44</v>
      </c>
    </row>
    <row r="476" spans="1:30" x14ac:dyDescent="0.25">
      <c r="B476" t="s">
        <v>1516</v>
      </c>
      <c r="C476" t="s">
        <v>1514</v>
      </c>
      <c r="D476" t="s">
        <v>1515</v>
      </c>
      <c r="F476" t="s">
        <v>1329</v>
      </c>
      <c r="H476" t="s">
        <v>38</v>
      </c>
      <c r="J476" t="s">
        <v>146</v>
      </c>
      <c r="K476" t="s">
        <v>140</v>
      </c>
      <c r="L476" s="3">
        <v>38114</v>
      </c>
      <c r="M476" s="3">
        <v>38114</v>
      </c>
      <c r="S476" t="s">
        <v>41</v>
      </c>
      <c r="U476" t="s">
        <v>42</v>
      </c>
      <c r="V476">
        <f>0</f>
        <v>0</v>
      </c>
      <c r="W476" t="s">
        <v>147</v>
      </c>
      <c r="X476" t="s">
        <v>44</v>
      </c>
    </row>
    <row r="477" spans="1:30" x14ac:dyDescent="0.25">
      <c r="B477" t="s">
        <v>1517</v>
      </c>
      <c r="C477" t="s">
        <v>1518</v>
      </c>
      <c r="D477" t="s">
        <v>1519</v>
      </c>
      <c r="F477" t="s">
        <v>1329</v>
      </c>
      <c r="H477" t="s">
        <v>38</v>
      </c>
      <c r="J477" t="s">
        <v>139</v>
      </c>
      <c r="K477" t="s">
        <v>140</v>
      </c>
      <c r="L477" s="3">
        <v>38114</v>
      </c>
      <c r="M477" s="3">
        <v>38114</v>
      </c>
      <c r="S477" t="s">
        <v>41</v>
      </c>
      <c r="U477" t="s">
        <v>42</v>
      </c>
      <c r="V477">
        <f>0</f>
        <v>0</v>
      </c>
      <c r="W477" t="s">
        <v>43</v>
      </c>
      <c r="X477" t="s">
        <v>44</v>
      </c>
    </row>
    <row r="478" spans="1:30" x14ac:dyDescent="0.25">
      <c r="B478" t="s">
        <v>1520</v>
      </c>
      <c r="C478" t="s">
        <v>1521</v>
      </c>
      <c r="D478" t="s">
        <v>1522</v>
      </c>
      <c r="F478" t="s">
        <v>743</v>
      </c>
      <c r="G478" t="s">
        <v>1523</v>
      </c>
      <c r="H478" t="s">
        <v>38</v>
      </c>
      <c r="J478" t="s">
        <v>146</v>
      </c>
      <c r="K478" t="s">
        <v>140</v>
      </c>
      <c r="L478" s="3">
        <v>38119</v>
      </c>
      <c r="M478" s="3">
        <v>38119</v>
      </c>
      <c r="S478" t="s">
        <v>41</v>
      </c>
      <c r="U478" t="s">
        <v>42</v>
      </c>
      <c r="V478">
        <f>0</f>
        <v>0</v>
      </c>
      <c r="W478" t="s">
        <v>147</v>
      </c>
      <c r="X478" t="s">
        <v>44</v>
      </c>
    </row>
    <row r="479" spans="1:30" s="8" customFormat="1" x14ac:dyDescent="0.25">
      <c r="A479" s="8" t="s">
        <v>3949</v>
      </c>
      <c r="B479" s="8" t="s">
        <v>1524</v>
      </c>
      <c r="C479" s="8" t="s">
        <v>1005</v>
      </c>
      <c r="D479" s="8" t="s">
        <v>1525</v>
      </c>
      <c r="E479" s="8" t="s">
        <v>1526</v>
      </c>
      <c r="F479" s="8" t="s">
        <v>1439</v>
      </c>
      <c r="G479" s="8" t="s">
        <v>1527</v>
      </c>
      <c r="H479" s="8" t="s">
        <v>38</v>
      </c>
      <c r="J479" s="8" t="s">
        <v>139</v>
      </c>
      <c r="K479" s="8" t="s">
        <v>140</v>
      </c>
      <c r="L479" s="9">
        <v>38119</v>
      </c>
      <c r="M479" s="9">
        <v>38120</v>
      </c>
      <c r="P479" s="9">
        <v>45832</v>
      </c>
      <c r="R479" s="9">
        <v>45832</v>
      </c>
      <c r="S479" s="8" t="s">
        <v>41</v>
      </c>
      <c r="U479" s="8" t="s">
        <v>42</v>
      </c>
      <c r="V479" s="8">
        <f>0</f>
        <v>0</v>
      </c>
      <c r="W479" s="8" t="s">
        <v>43</v>
      </c>
      <c r="X479" s="8" t="s">
        <v>44</v>
      </c>
      <c r="Z479" s="8" t="s">
        <v>113</v>
      </c>
      <c r="AD479" s="9">
        <v>45467</v>
      </c>
    </row>
    <row r="480" spans="1:30" s="8" customFormat="1" x14ac:dyDescent="0.25">
      <c r="A480" s="8" t="s">
        <v>3949</v>
      </c>
      <c r="B480" s="8" t="s">
        <v>1528</v>
      </c>
      <c r="C480" s="8" t="s">
        <v>1005</v>
      </c>
      <c r="D480" s="8" t="s">
        <v>1173</v>
      </c>
      <c r="E480" s="8" t="s">
        <v>1529</v>
      </c>
      <c r="F480" s="8" t="s">
        <v>1439</v>
      </c>
      <c r="G480" s="8" t="s">
        <v>1530</v>
      </c>
      <c r="H480" s="8" t="s">
        <v>38</v>
      </c>
      <c r="J480" s="8" t="s">
        <v>139</v>
      </c>
      <c r="K480" s="8" t="s">
        <v>140</v>
      </c>
      <c r="L480" s="9">
        <v>38119</v>
      </c>
      <c r="M480" s="9">
        <v>38120</v>
      </c>
      <c r="P480" s="9">
        <v>45832</v>
      </c>
      <c r="R480" s="9">
        <v>45832</v>
      </c>
      <c r="S480" s="8" t="s">
        <v>41</v>
      </c>
      <c r="U480" s="8" t="s">
        <v>42</v>
      </c>
      <c r="V480" s="8">
        <f>0</f>
        <v>0</v>
      </c>
      <c r="W480" s="8" t="s">
        <v>43</v>
      </c>
      <c r="X480" s="8" t="s">
        <v>44</v>
      </c>
      <c r="Z480" s="8" t="s">
        <v>113</v>
      </c>
      <c r="AD480" s="9">
        <v>45467</v>
      </c>
    </row>
    <row r="481" spans="1:30" s="8" customFormat="1" x14ac:dyDescent="0.25">
      <c r="A481" s="8" t="s">
        <v>3949</v>
      </c>
      <c r="B481" s="8" t="s">
        <v>1531</v>
      </c>
      <c r="C481" s="8" t="s">
        <v>1005</v>
      </c>
      <c r="D481" s="8" t="s">
        <v>1160</v>
      </c>
      <c r="E481" s="8" t="s">
        <v>1532</v>
      </c>
      <c r="F481" s="8" t="s">
        <v>1439</v>
      </c>
      <c r="G481" s="8" t="s">
        <v>1533</v>
      </c>
      <c r="H481" s="8" t="s">
        <v>38</v>
      </c>
      <c r="J481" s="8" t="s">
        <v>139</v>
      </c>
      <c r="K481" s="8" t="s">
        <v>140</v>
      </c>
      <c r="L481" s="9">
        <v>38119</v>
      </c>
      <c r="M481" s="9">
        <v>38120</v>
      </c>
      <c r="P481" s="9">
        <v>45832</v>
      </c>
      <c r="R481" s="9">
        <v>45832</v>
      </c>
      <c r="S481" s="8" t="s">
        <v>41</v>
      </c>
      <c r="U481" s="8" t="s">
        <v>42</v>
      </c>
      <c r="V481" s="8">
        <f>0</f>
        <v>0</v>
      </c>
      <c r="W481" s="8" t="s">
        <v>43</v>
      </c>
      <c r="X481" s="8" t="s">
        <v>44</v>
      </c>
      <c r="Z481" s="8" t="s">
        <v>113</v>
      </c>
      <c r="AD481" s="9">
        <v>45467</v>
      </c>
    </row>
    <row r="482" spans="1:30" s="8" customFormat="1" x14ac:dyDescent="0.25">
      <c r="A482" s="8" t="s">
        <v>3949</v>
      </c>
      <c r="B482" s="8" t="s">
        <v>1534</v>
      </c>
      <c r="C482" s="8" t="s">
        <v>1535</v>
      </c>
      <c r="D482" s="8" t="s">
        <v>1536</v>
      </c>
      <c r="F482" s="8" t="s">
        <v>1439</v>
      </c>
      <c r="G482" s="8" t="s">
        <v>1537</v>
      </c>
      <c r="H482" s="8" t="s">
        <v>38</v>
      </c>
      <c r="J482" s="8" t="s">
        <v>139</v>
      </c>
      <c r="K482" s="8" t="s">
        <v>140</v>
      </c>
      <c r="L482" s="9">
        <v>38119</v>
      </c>
      <c r="M482" s="9">
        <v>38120</v>
      </c>
      <c r="S482" s="8" t="s">
        <v>41</v>
      </c>
      <c r="U482" s="8" t="s">
        <v>42</v>
      </c>
      <c r="V482" s="8">
        <f>0</f>
        <v>0</v>
      </c>
      <c r="W482" s="8" t="s">
        <v>43</v>
      </c>
      <c r="X482" s="8" t="s">
        <v>44</v>
      </c>
    </row>
    <row r="483" spans="1:30" s="8" customFormat="1" x14ac:dyDescent="0.25">
      <c r="A483" s="8" t="s">
        <v>3949</v>
      </c>
      <c r="B483" s="8" t="s">
        <v>1538</v>
      </c>
      <c r="C483" s="8" t="s">
        <v>1539</v>
      </c>
      <c r="D483" s="8" t="s">
        <v>1540</v>
      </c>
      <c r="F483" s="8" t="s">
        <v>1439</v>
      </c>
      <c r="G483" s="8" t="s">
        <v>1541</v>
      </c>
      <c r="H483" s="8" t="s">
        <v>38</v>
      </c>
      <c r="J483" s="8" t="s">
        <v>139</v>
      </c>
      <c r="K483" s="8" t="s">
        <v>140</v>
      </c>
      <c r="L483" s="9">
        <v>38119</v>
      </c>
      <c r="M483" s="9">
        <v>38120</v>
      </c>
      <c r="S483" s="8" t="s">
        <v>41</v>
      </c>
      <c r="U483" s="8" t="s">
        <v>42</v>
      </c>
      <c r="V483" s="8">
        <f>0</f>
        <v>0</v>
      </c>
      <c r="W483" s="8" t="s">
        <v>43</v>
      </c>
      <c r="X483" s="8" t="s">
        <v>44</v>
      </c>
    </row>
    <row r="484" spans="1:30" s="8" customFormat="1" x14ac:dyDescent="0.25">
      <c r="A484" s="8" t="s">
        <v>3949</v>
      </c>
      <c r="B484" s="8" t="s">
        <v>1542</v>
      </c>
      <c r="C484" s="8" t="s">
        <v>1543</v>
      </c>
      <c r="F484" s="8" t="s">
        <v>1329</v>
      </c>
      <c r="H484" s="8" t="s">
        <v>38</v>
      </c>
      <c r="J484" s="8" t="s">
        <v>139</v>
      </c>
      <c r="K484" s="8" t="s">
        <v>140</v>
      </c>
      <c r="L484" s="9">
        <v>38121</v>
      </c>
      <c r="M484" s="9">
        <v>38121</v>
      </c>
      <c r="S484" s="8" t="s">
        <v>41</v>
      </c>
      <c r="U484" s="8" t="s">
        <v>42</v>
      </c>
      <c r="V484" s="8">
        <f>0</f>
        <v>0</v>
      </c>
      <c r="W484" s="8" t="s">
        <v>43</v>
      </c>
      <c r="X484" s="8" t="s">
        <v>44</v>
      </c>
    </row>
    <row r="485" spans="1:30" s="8" customFormat="1" x14ac:dyDescent="0.25">
      <c r="A485" s="8" t="s">
        <v>3949</v>
      </c>
      <c r="B485" s="8" t="s">
        <v>1544</v>
      </c>
      <c r="C485" s="8" t="s">
        <v>1545</v>
      </c>
      <c r="F485" s="8" t="s">
        <v>1546</v>
      </c>
      <c r="H485" s="8" t="s">
        <v>38</v>
      </c>
      <c r="J485" s="8" t="s">
        <v>125</v>
      </c>
      <c r="K485" s="8" t="s">
        <v>126</v>
      </c>
      <c r="L485" s="9">
        <v>38121</v>
      </c>
      <c r="M485" s="9">
        <v>38121</v>
      </c>
      <c r="S485" s="8" t="s">
        <v>41</v>
      </c>
      <c r="U485" s="8" t="s">
        <v>42</v>
      </c>
      <c r="V485" s="8">
        <f>0</f>
        <v>0</v>
      </c>
      <c r="W485" s="8" t="s">
        <v>1547</v>
      </c>
      <c r="X485" s="8" t="s">
        <v>44</v>
      </c>
    </row>
    <row r="486" spans="1:30" x14ac:dyDescent="0.25">
      <c r="B486" t="s">
        <v>1548</v>
      </c>
      <c r="C486" t="s">
        <v>1549</v>
      </c>
      <c r="D486" t="s">
        <v>1550</v>
      </c>
      <c r="F486" t="s">
        <v>1329</v>
      </c>
      <c r="H486" t="s">
        <v>38</v>
      </c>
      <c r="J486" t="s">
        <v>139</v>
      </c>
      <c r="K486" t="s">
        <v>140</v>
      </c>
      <c r="L486" s="3">
        <v>38121</v>
      </c>
      <c r="M486" s="3">
        <v>38121</v>
      </c>
      <c r="S486" t="s">
        <v>41</v>
      </c>
      <c r="U486" t="s">
        <v>42</v>
      </c>
      <c r="V486">
        <f>0</f>
        <v>0</v>
      </c>
      <c r="W486" t="s">
        <v>1551</v>
      </c>
      <c r="X486" t="s">
        <v>44</v>
      </c>
    </row>
    <row r="487" spans="1:30" x14ac:dyDescent="0.25">
      <c r="B487" t="s">
        <v>1552</v>
      </c>
      <c r="C487" t="s">
        <v>1553</v>
      </c>
      <c r="D487" t="s">
        <v>1554</v>
      </c>
      <c r="F487" t="s">
        <v>1329</v>
      </c>
      <c r="H487" t="s">
        <v>38</v>
      </c>
      <c r="J487" t="s">
        <v>146</v>
      </c>
      <c r="K487" t="s">
        <v>140</v>
      </c>
      <c r="L487" s="3">
        <v>38125</v>
      </c>
      <c r="M487" s="3">
        <v>38126</v>
      </c>
      <c r="S487" t="s">
        <v>41</v>
      </c>
      <c r="U487" t="s">
        <v>42</v>
      </c>
      <c r="V487">
        <f>0</f>
        <v>0</v>
      </c>
      <c r="W487" t="s">
        <v>147</v>
      </c>
      <c r="X487" t="s">
        <v>44</v>
      </c>
    </row>
    <row r="488" spans="1:30" x14ac:dyDescent="0.25">
      <c r="B488" t="s">
        <v>1555</v>
      </c>
      <c r="C488" t="s">
        <v>1556</v>
      </c>
      <c r="D488" t="s">
        <v>1557</v>
      </c>
      <c r="F488" t="s">
        <v>1329</v>
      </c>
      <c r="H488" t="s">
        <v>38</v>
      </c>
      <c r="J488" t="s">
        <v>146</v>
      </c>
      <c r="K488" t="s">
        <v>140</v>
      </c>
      <c r="L488" s="3">
        <v>38125</v>
      </c>
      <c r="M488" s="3">
        <v>38126</v>
      </c>
      <c r="S488" t="s">
        <v>41</v>
      </c>
      <c r="U488" t="s">
        <v>42</v>
      </c>
      <c r="V488">
        <f>0</f>
        <v>0</v>
      </c>
      <c r="W488" t="s">
        <v>147</v>
      </c>
      <c r="X488" t="s">
        <v>44</v>
      </c>
    </row>
    <row r="489" spans="1:30" x14ac:dyDescent="0.25">
      <c r="B489" t="s">
        <v>1558</v>
      </c>
      <c r="C489" t="s">
        <v>1559</v>
      </c>
      <c r="D489" t="s">
        <v>1560</v>
      </c>
      <c r="F489" t="s">
        <v>1329</v>
      </c>
      <c r="H489" t="s">
        <v>38</v>
      </c>
      <c r="J489" t="s">
        <v>146</v>
      </c>
      <c r="K489" t="s">
        <v>140</v>
      </c>
      <c r="L489" s="3">
        <v>38125</v>
      </c>
      <c r="M489" s="3">
        <v>38126</v>
      </c>
      <c r="S489" t="s">
        <v>41</v>
      </c>
      <c r="U489" t="s">
        <v>42</v>
      </c>
      <c r="V489">
        <f>0</f>
        <v>0</v>
      </c>
      <c r="W489" t="s">
        <v>147</v>
      </c>
      <c r="X489" t="s">
        <v>44</v>
      </c>
    </row>
    <row r="490" spans="1:30" x14ac:dyDescent="0.25">
      <c r="B490" t="s">
        <v>1561</v>
      </c>
      <c r="C490" t="s">
        <v>1562</v>
      </c>
      <c r="F490" t="s">
        <v>1329</v>
      </c>
      <c r="H490" t="s">
        <v>38</v>
      </c>
      <c r="J490" t="s">
        <v>146</v>
      </c>
      <c r="K490" t="s">
        <v>140</v>
      </c>
      <c r="L490" s="3">
        <v>38125</v>
      </c>
      <c r="M490" s="3">
        <v>38126</v>
      </c>
      <c r="S490" t="s">
        <v>41</v>
      </c>
      <c r="U490" t="s">
        <v>42</v>
      </c>
      <c r="V490">
        <f>0</f>
        <v>0</v>
      </c>
      <c r="W490" t="s">
        <v>720</v>
      </c>
      <c r="X490" t="s">
        <v>44</v>
      </c>
    </row>
    <row r="491" spans="1:30" x14ac:dyDescent="0.25">
      <c r="B491" t="s">
        <v>1563</v>
      </c>
      <c r="C491" t="s">
        <v>1564</v>
      </c>
      <c r="F491" t="s">
        <v>1329</v>
      </c>
      <c r="H491" t="s">
        <v>38</v>
      </c>
      <c r="J491" t="s">
        <v>146</v>
      </c>
      <c r="K491" t="s">
        <v>140</v>
      </c>
      <c r="L491" s="3">
        <v>38125</v>
      </c>
      <c r="M491" s="3">
        <v>38126</v>
      </c>
      <c r="S491" t="s">
        <v>41</v>
      </c>
      <c r="U491" t="s">
        <v>42</v>
      </c>
      <c r="V491">
        <f>0</f>
        <v>0</v>
      </c>
      <c r="W491" t="s">
        <v>147</v>
      </c>
      <c r="X491" t="s">
        <v>44</v>
      </c>
    </row>
    <row r="492" spans="1:30" x14ac:dyDescent="0.25">
      <c r="B492" t="s">
        <v>1565</v>
      </c>
      <c r="C492" t="s">
        <v>1566</v>
      </c>
      <c r="D492" t="s">
        <v>1567</v>
      </c>
      <c r="F492" t="s">
        <v>1329</v>
      </c>
      <c r="H492" t="s">
        <v>38</v>
      </c>
      <c r="J492" t="s">
        <v>146</v>
      </c>
      <c r="K492" t="s">
        <v>140</v>
      </c>
      <c r="L492" s="3">
        <v>38125</v>
      </c>
      <c r="M492" s="3">
        <v>38126</v>
      </c>
      <c r="S492" t="s">
        <v>41</v>
      </c>
      <c r="U492" t="s">
        <v>42</v>
      </c>
      <c r="V492">
        <f>0</f>
        <v>0</v>
      </c>
      <c r="W492" t="s">
        <v>147</v>
      </c>
      <c r="X492" t="s">
        <v>44</v>
      </c>
    </row>
    <row r="493" spans="1:30" x14ac:dyDescent="0.25">
      <c r="B493" t="s">
        <v>1568</v>
      </c>
      <c r="C493" t="s">
        <v>1569</v>
      </c>
      <c r="D493" t="s">
        <v>1570</v>
      </c>
      <c r="F493" t="s">
        <v>105</v>
      </c>
      <c r="H493" t="s">
        <v>38</v>
      </c>
      <c r="J493" t="s">
        <v>139</v>
      </c>
      <c r="K493" t="s">
        <v>140</v>
      </c>
      <c r="L493" s="3">
        <v>38127</v>
      </c>
      <c r="M493" s="3">
        <v>38128</v>
      </c>
      <c r="S493" t="s">
        <v>41</v>
      </c>
      <c r="U493" t="s">
        <v>42</v>
      </c>
      <c r="V493">
        <f>0</f>
        <v>0</v>
      </c>
      <c r="W493" t="s">
        <v>1429</v>
      </c>
      <c r="X493" t="s">
        <v>44</v>
      </c>
    </row>
    <row r="494" spans="1:30" s="8" customFormat="1" x14ac:dyDescent="0.25">
      <c r="A494" s="8" t="s">
        <v>3949</v>
      </c>
      <c r="B494" s="8" t="s">
        <v>1571</v>
      </c>
      <c r="C494" s="8" t="s">
        <v>1005</v>
      </c>
      <c r="D494" s="8" t="s">
        <v>1572</v>
      </c>
      <c r="E494" s="8" t="s">
        <v>1573</v>
      </c>
      <c r="F494" s="8" t="s">
        <v>1574</v>
      </c>
      <c r="G494" s="8" t="s">
        <v>1575</v>
      </c>
      <c r="H494" s="8" t="s">
        <v>38</v>
      </c>
      <c r="J494" s="8" t="s">
        <v>139</v>
      </c>
      <c r="K494" s="8" t="s">
        <v>140</v>
      </c>
      <c r="L494" s="9">
        <v>38155</v>
      </c>
      <c r="M494" s="9">
        <v>38159</v>
      </c>
      <c r="P494" s="9">
        <v>46197</v>
      </c>
      <c r="R494" s="9">
        <v>46197</v>
      </c>
      <c r="S494" s="8" t="s">
        <v>41</v>
      </c>
      <c r="U494" s="8" t="s">
        <v>42</v>
      </c>
      <c r="V494" s="8">
        <f>0</f>
        <v>0</v>
      </c>
      <c r="W494" s="8" t="s">
        <v>43</v>
      </c>
      <c r="X494" s="8" t="s">
        <v>44</v>
      </c>
      <c r="Z494" s="8" t="s">
        <v>113</v>
      </c>
      <c r="AD494" s="9">
        <v>45467</v>
      </c>
    </row>
    <row r="495" spans="1:30" s="8" customFormat="1" x14ac:dyDescent="0.25">
      <c r="A495" s="8" t="s">
        <v>3949</v>
      </c>
      <c r="B495" s="8" t="s">
        <v>1576</v>
      </c>
      <c r="C495" s="8" t="s">
        <v>1005</v>
      </c>
      <c r="D495" s="8" t="s">
        <v>1019</v>
      </c>
      <c r="E495" s="8" t="s">
        <v>1577</v>
      </c>
      <c r="F495" s="8" t="s">
        <v>1574</v>
      </c>
      <c r="G495" s="8" t="s">
        <v>1578</v>
      </c>
      <c r="H495" s="8" t="s">
        <v>38</v>
      </c>
      <c r="J495" s="8" t="s">
        <v>139</v>
      </c>
      <c r="K495" s="8" t="s">
        <v>140</v>
      </c>
      <c r="L495" s="9">
        <v>38155</v>
      </c>
      <c r="M495" s="9">
        <v>38159</v>
      </c>
      <c r="P495" s="9">
        <v>46197</v>
      </c>
      <c r="R495" s="9">
        <v>46197</v>
      </c>
      <c r="S495" s="8" t="s">
        <v>41</v>
      </c>
      <c r="U495" s="8" t="s">
        <v>42</v>
      </c>
      <c r="V495" s="8">
        <f>0</f>
        <v>0</v>
      </c>
      <c r="W495" s="8" t="s">
        <v>43</v>
      </c>
      <c r="X495" s="8" t="s">
        <v>44</v>
      </c>
      <c r="Z495" s="8" t="s">
        <v>113</v>
      </c>
      <c r="AD495" s="9">
        <v>45467</v>
      </c>
    </row>
    <row r="496" spans="1:30" x14ac:dyDescent="0.25">
      <c r="B496" t="s">
        <v>1579</v>
      </c>
      <c r="C496" t="s">
        <v>1580</v>
      </c>
      <c r="D496" t="s">
        <v>1581</v>
      </c>
      <c r="F496" t="s">
        <v>1329</v>
      </c>
      <c r="H496" t="s">
        <v>38</v>
      </c>
      <c r="J496" t="s">
        <v>146</v>
      </c>
      <c r="K496" t="s">
        <v>140</v>
      </c>
      <c r="L496" s="3">
        <v>38155</v>
      </c>
      <c r="M496" s="3">
        <v>38159</v>
      </c>
      <c r="P496" s="3">
        <v>45944</v>
      </c>
      <c r="R496" s="3">
        <v>45944</v>
      </c>
      <c r="S496" t="s">
        <v>41</v>
      </c>
      <c r="U496" t="s">
        <v>42</v>
      </c>
      <c r="V496">
        <f>0</f>
        <v>0</v>
      </c>
      <c r="W496" t="s">
        <v>147</v>
      </c>
      <c r="X496" t="s">
        <v>44</v>
      </c>
      <c r="Z496" t="s">
        <v>113</v>
      </c>
      <c r="AD496" s="3">
        <v>45579</v>
      </c>
    </row>
    <row r="497" spans="1:24" s="8" customFormat="1" x14ac:dyDescent="0.25">
      <c r="A497" s="8" t="s">
        <v>3949</v>
      </c>
      <c r="B497" s="8" t="s">
        <v>1582</v>
      </c>
      <c r="C497" s="8" t="s">
        <v>1583</v>
      </c>
      <c r="D497" s="8" t="s">
        <v>1584</v>
      </c>
      <c r="F497" s="8" t="s">
        <v>1329</v>
      </c>
      <c r="H497" s="8" t="s">
        <v>38</v>
      </c>
      <c r="J497" s="8" t="s">
        <v>139</v>
      </c>
      <c r="K497" s="8" t="s">
        <v>140</v>
      </c>
      <c r="L497" s="9">
        <v>38155</v>
      </c>
      <c r="M497" s="9">
        <v>38159</v>
      </c>
      <c r="S497" s="8" t="s">
        <v>41</v>
      </c>
      <c r="U497" s="8" t="s">
        <v>42</v>
      </c>
      <c r="V497" s="8">
        <f>0</f>
        <v>0</v>
      </c>
      <c r="W497" s="8" t="s">
        <v>43</v>
      </c>
      <c r="X497" s="8" t="s">
        <v>44</v>
      </c>
    </row>
    <row r="498" spans="1:24" s="8" customFormat="1" x14ac:dyDescent="0.25">
      <c r="A498" s="8" t="s">
        <v>3949</v>
      </c>
      <c r="B498" s="8" t="s">
        <v>1585</v>
      </c>
      <c r="C498" s="8" t="s">
        <v>1583</v>
      </c>
      <c r="D498" s="8" t="s">
        <v>1584</v>
      </c>
      <c r="F498" s="8" t="s">
        <v>1329</v>
      </c>
      <c r="H498" s="8" t="s">
        <v>38</v>
      </c>
      <c r="J498" s="8" t="s">
        <v>139</v>
      </c>
      <c r="K498" s="8" t="s">
        <v>140</v>
      </c>
      <c r="L498" s="9">
        <v>38155</v>
      </c>
      <c r="M498" s="9">
        <v>38159</v>
      </c>
      <c r="S498" s="8" t="s">
        <v>41</v>
      </c>
      <c r="U498" s="8" t="s">
        <v>42</v>
      </c>
      <c r="V498" s="8">
        <f>0</f>
        <v>0</v>
      </c>
      <c r="W498" s="8" t="s">
        <v>43</v>
      </c>
      <c r="X498" s="8" t="s">
        <v>44</v>
      </c>
    </row>
    <row r="499" spans="1:24" s="8" customFormat="1" x14ac:dyDescent="0.25">
      <c r="A499" s="8" t="s">
        <v>3949</v>
      </c>
      <c r="B499" s="8" t="s">
        <v>1586</v>
      </c>
      <c r="C499" s="8" t="s">
        <v>1587</v>
      </c>
      <c r="F499" s="8" t="s">
        <v>1329</v>
      </c>
      <c r="H499" s="8" t="s">
        <v>38</v>
      </c>
      <c r="J499" s="8" t="s">
        <v>146</v>
      </c>
      <c r="K499" s="8" t="s">
        <v>140</v>
      </c>
      <c r="L499" s="9">
        <v>38155</v>
      </c>
      <c r="M499" s="9">
        <v>38159</v>
      </c>
      <c r="S499" s="8" t="s">
        <v>41</v>
      </c>
      <c r="U499" s="8" t="s">
        <v>42</v>
      </c>
      <c r="V499" s="8">
        <f>0</f>
        <v>0</v>
      </c>
      <c r="W499" s="8" t="s">
        <v>147</v>
      </c>
      <c r="X499" s="8" t="s">
        <v>44</v>
      </c>
    </row>
    <row r="500" spans="1:24" s="8" customFormat="1" x14ac:dyDescent="0.25">
      <c r="A500" s="8" t="s">
        <v>3949</v>
      </c>
      <c r="B500" s="8" t="s">
        <v>1588</v>
      </c>
      <c r="C500" s="8" t="s">
        <v>1589</v>
      </c>
      <c r="D500" s="8" t="s">
        <v>1590</v>
      </c>
      <c r="F500" s="8" t="s">
        <v>1329</v>
      </c>
      <c r="H500" s="8" t="s">
        <v>38</v>
      </c>
      <c r="J500" s="8" t="s">
        <v>146</v>
      </c>
      <c r="K500" s="8" t="s">
        <v>140</v>
      </c>
      <c r="L500" s="9">
        <v>38155</v>
      </c>
      <c r="M500" s="9">
        <v>38159</v>
      </c>
      <c r="S500" s="8" t="s">
        <v>41</v>
      </c>
      <c r="U500" s="8" t="s">
        <v>42</v>
      </c>
      <c r="V500" s="8">
        <f>0</f>
        <v>0</v>
      </c>
      <c r="W500" s="8" t="s">
        <v>147</v>
      </c>
      <c r="X500" s="8" t="s">
        <v>44</v>
      </c>
    </row>
    <row r="501" spans="1:24" s="8" customFormat="1" x14ac:dyDescent="0.25">
      <c r="A501" s="8" t="s">
        <v>3949</v>
      </c>
      <c r="B501" s="8" t="s">
        <v>1591</v>
      </c>
      <c r="C501" s="8" t="s">
        <v>1592</v>
      </c>
      <c r="D501" s="8" t="s">
        <v>1593</v>
      </c>
      <c r="F501" s="8" t="s">
        <v>1329</v>
      </c>
      <c r="H501" s="8" t="s">
        <v>38</v>
      </c>
      <c r="J501" s="8" t="s">
        <v>146</v>
      </c>
      <c r="K501" s="8" t="s">
        <v>140</v>
      </c>
      <c r="L501" s="9">
        <v>38155</v>
      </c>
      <c r="M501" s="9">
        <v>38159</v>
      </c>
      <c r="S501" s="8" t="s">
        <v>41</v>
      </c>
      <c r="U501" s="8" t="s">
        <v>42</v>
      </c>
      <c r="V501" s="8">
        <f>0</f>
        <v>0</v>
      </c>
      <c r="W501" s="8" t="s">
        <v>147</v>
      </c>
      <c r="X501" s="8" t="s">
        <v>44</v>
      </c>
    </row>
    <row r="502" spans="1:24" s="8" customFormat="1" x14ac:dyDescent="0.25">
      <c r="A502" s="8" t="s">
        <v>3949</v>
      </c>
      <c r="B502" s="8" t="s">
        <v>1594</v>
      </c>
      <c r="C502" s="8" t="s">
        <v>1595</v>
      </c>
      <c r="F502" s="8" t="s">
        <v>1329</v>
      </c>
      <c r="H502" s="8" t="s">
        <v>38</v>
      </c>
      <c r="J502" s="8" t="s">
        <v>146</v>
      </c>
      <c r="K502" s="8" t="s">
        <v>140</v>
      </c>
      <c r="L502" s="9">
        <v>38155</v>
      </c>
      <c r="M502" s="9">
        <v>38159</v>
      </c>
      <c r="S502" s="8" t="s">
        <v>41</v>
      </c>
      <c r="U502" s="8" t="s">
        <v>42</v>
      </c>
      <c r="V502" s="8">
        <f>0</f>
        <v>0</v>
      </c>
      <c r="W502" s="8" t="s">
        <v>147</v>
      </c>
      <c r="X502" s="8" t="s">
        <v>44</v>
      </c>
    </row>
    <row r="503" spans="1:24" s="8" customFormat="1" x14ac:dyDescent="0.25">
      <c r="A503" s="8" t="s">
        <v>3949</v>
      </c>
      <c r="B503" s="8" t="s">
        <v>1596</v>
      </c>
      <c r="C503" s="8" t="s">
        <v>1597</v>
      </c>
      <c r="F503" s="8" t="s">
        <v>1329</v>
      </c>
      <c r="H503" s="8" t="s">
        <v>38</v>
      </c>
      <c r="J503" s="8" t="s">
        <v>146</v>
      </c>
      <c r="K503" s="8" t="s">
        <v>140</v>
      </c>
      <c r="L503" s="9">
        <v>38155</v>
      </c>
      <c r="M503" s="9">
        <v>38159</v>
      </c>
      <c r="S503" s="8" t="s">
        <v>41</v>
      </c>
      <c r="U503" s="8" t="s">
        <v>42</v>
      </c>
      <c r="V503" s="8">
        <f>0</f>
        <v>0</v>
      </c>
      <c r="W503" s="8" t="s">
        <v>147</v>
      </c>
      <c r="X503" s="8" t="s">
        <v>44</v>
      </c>
    </row>
    <row r="504" spans="1:24" s="8" customFormat="1" x14ac:dyDescent="0.25">
      <c r="A504" s="8" t="s">
        <v>3949</v>
      </c>
      <c r="B504" s="8" t="s">
        <v>1598</v>
      </c>
      <c r="C504" s="8" t="s">
        <v>1599</v>
      </c>
      <c r="F504" s="8" t="s">
        <v>1329</v>
      </c>
      <c r="H504" s="8" t="s">
        <v>38</v>
      </c>
      <c r="J504" s="8" t="s">
        <v>139</v>
      </c>
      <c r="K504" s="8" t="s">
        <v>140</v>
      </c>
      <c r="L504" s="9">
        <v>38155</v>
      </c>
      <c r="M504" s="9">
        <v>38159</v>
      </c>
      <c r="S504" s="8" t="s">
        <v>41</v>
      </c>
      <c r="U504" s="8" t="s">
        <v>42</v>
      </c>
      <c r="V504" s="8">
        <f>0</f>
        <v>0</v>
      </c>
      <c r="W504" s="8" t="s">
        <v>43</v>
      </c>
      <c r="X504" s="8" t="s">
        <v>44</v>
      </c>
    </row>
    <row r="505" spans="1:24" s="8" customFormat="1" x14ac:dyDescent="0.25">
      <c r="A505" s="8" t="s">
        <v>3949</v>
      </c>
      <c r="B505" s="8" t="s">
        <v>1600</v>
      </c>
      <c r="C505" s="8" t="s">
        <v>1599</v>
      </c>
      <c r="F505" s="8" t="s">
        <v>1329</v>
      </c>
      <c r="H505" s="8" t="s">
        <v>38</v>
      </c>
      <c r="J505" s="8" t="s">
        <v>139</v>
      </c>
      <c r="K505" s="8" t="s">
        <v>140</v>
      </c>
      <c r="L505" s="9">
        <v>38155</v>
      </c>
      <c r="M505" s="9">
        <v>38159</v>
      </c>
      <c r="S505" s="8" t="s">
        <v>41</v>
      </c>
      <c r="U505" s="8" t="s">
        <v>42</v>
      </c>
      <c r="V505" s="8">
        <f>0</f>
        <v>0</v>
      </c>
      <c r="W505" s="8" t="s">
        <v>43</v>
      </c>
      <c r="X505" s="8" t="s">
        <v>44</v>
      </c>
    </row>
    <row r="506" spans="1:24" s="8" customFormat="1" x14ac:dyDescent="0.25">
      <c r="A506" s="8" t="s">
        <v>3949</v>
      </c>
      <c r="B506" s="8" t="s">
        <v>1601</v>
      </c>
      <c r="C506" s="8" t="s">
        <v>1602</v>
      </c>
      <c r="D506" s="8" t="s">
        <v>1603</v>
      </c>
      <c r="F506" s="8" t="s">
        <v>1329</v>
      </c>
      <c r="H506" s="8" t="s">
        <v>38</v>
      </c>
      <c r="J506" s="8" t="s">
        <v>146</v>
      </c>
      <c r="K506" s="8" t="s">
        <v>140</v>
      </c>
      <c r="L506" s="9">
        <v>38155</v>
      </c>
      <c r="M506" s="9">
        <v>38159</v>
      </c>
      <c r="S506" s="8" t="s">
        <v>41</v>
      </c>
      <c r="U506" s="8" t="s">
        <v>42</v>
      </c>
      <c r="V506" s="8">
        <f>0</f>
        <v>0</v>
      </c>
      <c r="W506" s="8" t="s">
        <v>147</v>
      </c>
      <c r="X506" s="8" t="s">
        <v>44</v>
      </c>
    </row>
    <row r="507" spans="1:24" s="8" customFormat="1" x14ac:dyDescent="0.25">
      <c r="A507" s="8" t="s">
        <v>3949</v>
      </c>
      <c r="B507" s="8" t="s">
        <v>1604</v>
      </c>
      <c r="C507" s="8" t="s">
        <v>1602</v>
      </c>
      <c r="D507" s="8" t="s">
        <v>1605</v>
      </c>
      <c r="F507" s="8" t="s">
        <v>1329</v>
      </c>
      <c r="H507" s="8" t="s">
        <v>38</v>
      </c>
      <c r="J507" s="8" t="s">
        <v>146</v>
      </c>
      <c r="K507" s="8" t="s">
        <v>140</v>
      </c>
      <c r="L507" s="9">
        <v>38155</v>
      </c>
      <c r="M507" s="9">
        <v>38159</v>
      </c>
      <c r="S507" s="8" t="s">
        <v>41</v>
      </c>
      <c r="U507" s="8" t="s">
        <v>42</v>
      </c>
      <c r="V507" s="8">
        <f>0</f>
        <v>0</v>
      </c>
      <c r="W507" s="8" t="s">
        <v>147</v>
      </c>
      <c r="X507" s="8" t="s">
        <v>44</v>
      </c>
    </row>
    <row r="508" spans="1:24" x14ac:dyDescent="0.25">
      <c r="B508" t="s">
        <v>1606</v>
      </c>
      <c r="C508" t="s">
        <v>1607</v>
      </c>
      <c r="D508" t="s">
        <v>1608</v>
      </c>
      <c r="F508" t="s">
        <v>1609</v>
      </c>
      <c r="G508" t="s">
        <v>1610</v>
      </c>
      <c r="H508" t="s">
        <v>38</v>
      </c>
      <c r="J508" t="s">
        <v>107</v>
      </c>
      <c r="K508" t="s">
        <v>108</v>
      </c>
      <c r="L508" s="3">
        <v>38110</v>
      </c>
      <c r="M508" s="3">
        <v>38110</v>
      </c>
      <c r="S508" t="s">
        <v>41</v>
      </c>
      <c r="U508" t="s">
        <v>42</v>
      </c>
      <c r="V508">
        <f>0</f>
        <v>0</v>
      </c>
      <c r="W508" t="s">
        <v>108</v>
      </c>
      <c r="X508" t="s">
        <v>44</v>
      </c>
    </row>
    <row r="509" spans="1:24" x14ac:dyDescent="0.25">
      <c r="B509" t="s">
        <v>1611</v>
      </c>
      <c r="C509" t="s">
        <v>1612</v>
      </c>
      <c r="D509" t="s">
        <v>1613</v>
      </c>
      <c r="F509" t="s">
        <v>1614</v>
      </c>
      <c r="G509" t="s">
        <v>1615</v>
      </c>
      <c r="H509" t="s">
        <v>38</v>
      </c>
      <c r="J509" t="s">
        <v>125</v>
      </c>
      <c r="K509" t="s">
        <v>126</v>
      </c>
      <c r="L509" s="3">
        <v>38238</v>
      </c>
      <c r="M509" s="3">
        <v>38238</v>
      </c>
      <c r="S509" t="s">
        <v>41</v>
      </c>
      <c r="U509" t="s">
        <v>42</v>
      </c>
      <c r="V509">
        <f>0</f>
        <v>0</v>
      </c>
      <c r="W509" t="s">
        <v>1616</v>
      </c>
      <c r="X509" t="s">
        <v>44</v>
      </c>
    </row>
    <row r="510" spans="1:24" x14ac:dyDescent="0.25">
      <c r="B510" t="s">
        <v>1617</v>
      </c>
      <c r="C510" t="s">
        <v>1618</v>
      </c>
      <c r="D510" t="s">
        <v>1619</v>
      </c>
      <c r="F510" t="s">
        <v>1620</v>
      </c>
      <c r="G510" t="s">
        <v>1621</v>
      </c>
      <c r="H510" t="s">
        <v>38</v>
      </c>
      <c r="J510" t="s">
        <v>125</v>
      </c>
      <c r="K510" t="s">
        <v>126</v>
      </c>
      <c r="L510" s="3">
        <v>38289</v>
      </c>
      <c r="M510" s="3">
        <v>38294</v>
      </c>
      <c r="S510" t="s">
        <v>41</v>
      </c>
      <c r="U510" t="s">
        <v>42</v>
      </c>
      <c r="V510">
        <f>0</f>
        <v>0</v>
      </c>
      <c r="W510" t="s">
        <v>128</v>
      </c>
      <c r="X510" t="s">
        <v>44</v>
      </c>
    </row>
    <row r="511" spans="1:24" x14ac:dyDescent="0.25">
      <c r="B511" t="s">
        <v>1622</v>
      </c>
      <c r="C511" t="s">
        <v>1618</v>
      </c>
      <c r="D511" t="s">
        <v>1619</v>
      </c>
      <c r="F511" t="s">
        <v>1620</v>
      </c>
      <c r="G511" t="s">
        <v>1623</v>
      </c>
      <c r="H511" t="s">
        <v>38</v>
      </c>
      <c r="J511" t="s">
        <v>146</v>
      </c>
      <c r="K511" t="s">
        <v>140</v>
      </c>
      <c r="L511" s="3">
        <v>38289</v>
      </c>
      <c r="M511" s="3">
        <v>38294</v>
      </c>
      <c r="S511" t="s">
        <v>41</v>
      </c>
      <c r="U511" t="s">
        <v>42</v>
      </c>
      <c r="V511">
        <f>0</f>
        <v>0</v>
      </c>
      <c r="W511" t="s">
        <v>147</v>
      </c>
      <c r="X511" t="s">
        <v>44</v>
      </c>
    </row>
    <row r="512" spans="1:24" x14ac:dyDescent="0.25">
      <c r="B512" t="s">
        <v>1624</v>
      </c>
      <c r="C512" t="s">
        <v>1618</v>
      </c>
      <c r="D512" t="s">
        <v>1619</v>
      </c>
      <c r="F512" t="s">
        <v>1620</v>
      </c>
      <c r="G512" t="s">
        <v>1623</v>
      </c>
      <c r="H512" t="s">
        <v>38</v>
      </c>
      <c r="J512" t="s">
        <v>146</v>
      </c>
      <c r="K512" t="s">
        <v>140</v>
      </c>
      <c r="L512" s="3">
        <v>38289</v>
      </c>
      <c r="M512" s="3">
        <v>38294</v>
      </c>
      <c r="S512" t="s">
        <v>41</v>
      </c>
      <c r="U512" t="s">
        <v>42</v>
      </c>
      <c r="V512">
        <f>0</f>
        <v>0</v>
      </c>
      <c r="W512" t="s">
        <v>211</v>
      </c>
      <c r="X512" t="s">
        <v>44</v>
      </c>
    </row>
    <row r="513" spans="1:30" s="8" customFormat="1" x14ac:dyDescent="0.25">
      <c r="A513" s="8" t="s">
        <v>3949</v>
      </c>
      <c r="B513" s="8" t="s">
        <v>1625</v>
      </c>
      <c r="C513" s="8" t="s">
        <v>1005</v>
      </c>
      <c r="D513" s="8" t="s">
        <v>1012</v>
      </c>
      <c r="E513" s="8" t="s">
        <v>1626</v>
      </c>
      <c r="F513" s="8" t="s">
        <v>1439</v>
      </c>
      <c r="G513" s="8" t="s">
        <v>1627</v>
      </c>
      <c r="H513" s="8" t="s">
        <v>38</v>
      </c>
      <c r="J513" s="8" t="s">
        <v>139</v>
      </c>
      <c r="K513" s="8" t="s">
        <v>140</v>
      </c>
      <c r="L513" s="9">
        <v>38362</v>
      </c>
      <c r="M513" s="9">
        <v>38365</v>
      </c>
      <c r="P513" s="9">
        <v>46197</v>
      </c>
      <c r="R513" s="9">
        <v>46197</v>
      </c>
      <c r="S513" s="8" t="s">
        <v>41</v>
      </c>
      <c r="U513" s="8" t="s">
        <v>42</v>
      </c>
      <c r="V513" s="8">
        <f>0</f>
        <v>0</v>
      </c>
      <c r="W513" s="8" t="s">
        <v>43</v>
      </c>
      <c r="X513" s="8" t="s">
        <v>44</v>
      </c>
      <c r="Z513" s="8" t="s">
        <v>113</v>
      </c>
      <c r="AD513" s="9">
        <v>45467</v>
      </c>
    </row>
    <row r="514" spans="1:30" s="8" customFormat="1" x14ac:dyDescent="0.25">
      <c r="A514" s="8" t="s">
        <v>3949</v>
      </c>
      <c r="B514" s="8" t="s">
        <v>1628</v>
      </c>
      <c r="C514" s="8" t="s">
        <v>1005</v>
      </c>
      <c r="D514" s="8" t="s">
        <v>1629</v>
      </c>
      <c r="E514" s="8" t="s">
        <v>1630</v>
      </c>
      <c r="F514" s="8" t="s">
        <v>1439</v>
      </c>
      <c r="G514" s="8" t="s">
        <v>1631</v>
      </c>
      <c r="H514" s="8" t="s">
        <v>38</v>
      </c>
      <c r="J514" s="8" t="s">
        <v>139</v>
      </c>
      <c r="K514" s="8" t="s">
        <v>140</v>
      </c>
      <c r="L514" s="9">
        <v>38362</v>
      </c>
      <c r="M514" s="9">
        <v>38365</v>
      </c>
      <c r="P514" s="9">
        <v>46298</v>
      </c>
      <c r="R514" s="9">
        <v>46298</v>
      </c>
      <c r="S514" s="8" t="s">
        <v>41</v>
      </c>
      <c r="U514" s="8" t="s">
        <v>42</v>
      </c>
      <c r="V514" s="8">
        <f>0</f>
        <v>0</v>
      </c>
      <c r="W514" s="8" t="s">
        <v>43</v>
      </c>
      <c r="X514" s="8" t="s">
        <v>44</v>
      </c>
      <c r="Z514" s="8" t="s">
        <v>113</v>
      </c>
      <c r="AD514" s="9">
        <v>45568</v>
      </c>
    </row>
    <row r="515" spans="1:30" s="8" customFormat="1" x14ac:dyDescent="0.25">
      <c r="A515" s="8" t="s">
        <v>3949</v>
      </c>
      <c r="B515" s="8" t="s">
        <v>1632</v>
      </c>
      <c r="C515" s="8" t="s">
        <v>1005</v>
      </c>
      <c r="D515" s="8" t="s">
        <v>1633</v>
      </c>
      <c r="E515" s="8" t="s">
        <v>1634</v>
      </c>
      <c r="F515" s="8" t="s">
        <v>1439</v>
      </c>
      <c r="G515" s="8" t="s">
        <v>1635</v>
      </c>
      <c r="H515" s="8" t="s">
        <v>38</v>
      </c>
      <c r="J515" s="8" t="s">
        <v>139</v>
      </c>
      <c r="K515" s="8" t="s">
        <v>140</v>
      </c>
      <c r="L515" s="9">
        <v>38362</v>
      </c>
      <c r="M515" s="9">
        <v>38365</v>
      </c>
      <c r="P515" s="9">
        <v>46197</v>
      </c>
      <c r="R515" s="9">
        <v>46197</v>
      </c>
      <c r="S515" s="8" t="s">
        <v>41</v>
      </c>
      <c r="U515" s="8" t="s">
        <v>42</v>
      </c>
      <c r="V515" s="8">
        <f>0</f>
        <v>0</v>
      </c>
      <c r="W515" s="8" t="s">
        <v>43</v>
      </c>
      <c r="X515" s="8" t="s">
        <v>44</v>
      </c>
      <c r="Z515" s="8" t="s">
        <v>113</v>
      </c>
      <c r="AD515" s="9">
        <v>45467</v>
      </c>
    </row>
    <row r="516" spans="1:30" s="8" customFormat="1" x14ac:dyDescent="0.25">
      <c r="A516" s="8" t="s">
        <v>3949</v>
      </c>
      <c r="B516" s="8" t="s">
        <v>1636</v>
      </c>
      <c r="C516" s="8" t="s">
        <v>1005</v>
      </c>
      <c r="D516" s="8" t="s">
        <v>1009</v>
      </c>
      <c r="E516" s="8" t="s">
        <v>1637</v>
      </c>
      <c r="F516" s="8" t="s">
        <v>1439</v>
      </c>
      <c r="G516" s="8" t="s">
        <v>1638</v>
      </c>
      <c r="H516" s="8" t="s">
        <v>38</v>
      </c>
      <c r="J516" s="8" t="s">
        <v>139</v>
      </c>
      <c r="K516" s="8" t="s">
        <v>140</v>
      </c>
      <c r="L516" s="9">
        <v>38362</v>
      </c>
      <c r="M516" s="9">
        <v>38365</v>
      </c>
      <c r="P516" s="9">
        <v>46197</v>
      </c>
      <c r="R516" s="9">
        <v>46197</v>
      </c>
      <c r="S516" s="8" t="s">
        <v>41</v>
      </c>
      <c r="U516" s="8" t="s">
        <v>42</v>
      </c>
      <c r="V516" s="8">
        <f>0</f>
        <v>0</v>
      </c>
      <c r="W516" s="8" t="s">
        <v>43</v>
      </c>
      <c r="X516" s="8" t="s">
        <v>44</v>
      </c>
      <c r="Z516" s="8" t="s">
        <v>113</v>
      </c>
      <c r="AD516" s="9">
        <v>45467</v>
      </c>
    </row>
    <row r="517" spans="1:30" s="8" customFormat="1" x14ac:dyDescent="0.25">
      <c r="A517" s="8" t="s">
        <v>3949</v>
      </c>
      <c r="B517" s="8" t="s">
        <v>1639</v>
      </c>
      <c r="C517" s="8" t="s">
        <v>1005</v>
      </c>
      <c r="D517" s="8" t="s">
        <v>1640</v>
      </c>
      <c r="E517" s="8" t="s">
        <v>1641</v>
      </c>
      <c r="F517" s="8" t="s">
        <v>1439</v>
      </c>
      <c r="G517" s="8" t="s">
        <v>1642</v>
      </c>
      <c r="H517" s="8" t="s">
        <v>38</v>
      </c>
      <c r="J517" s="8" t="s">
        <v>139</v>
      </c>
      <c r="K517" s="8" t="s">
        <v>140</v>
      </c>
      <c r="L517" s="9">
        <v>38362</v>
      </c>
      <c r="M517" s="9">
        <v>38365</v>
      </c>
      <c r="P517" s="9">
        <v>45832</v>
      </c>
      <c r="R517" s="9">
        <v>45832</v>
      </c>
      <c r="S517" s="8" t="s">
        <v>41</v>
      </c>
      <c r="U517" s="8" t="s">
        <v>42</v>
      </c>
      <c r="V517" s="8">
        <f>0</f>
        <v>0</v>
      </c>
      <c r="W517" s="8" t="s">
        <v>43</v>
      </c>
      <c r="X517" s="8" t="s">
        <v>44</v>
      </c>
      <c r="Z517" s="8" t="s">
        <v>113</v>
      </c>
      <c r="AD517" s="9">
        <v>45467</v>
      </c>
    </row>
    <row r="518" spans="1:30" s="8" customFormat="1" x14ac:dyDescent="0.25">
      <c r="A518" s="8" t="s">
        <v>3949</v>
      </c>
      <c r="B518" s="8" t="s">
        <v>1643</v>
      </c>
      <c r="C518" s="8" t="s">
        <v>1005</v>
      </c>
      <c r="D518" s="8" t="s">
        <v>1644</v>
      </c>
      <c r="E518" s="8" t="s">
        <v>1645</v>
      </c>
      <c r="F518" s="8" t="s">
        <v>1439</v>
      </c>
      <c r="G518" s="8" t="s">
        <v>1646</v>
      </c>
      <c r="H518" s="8" t="s">
        <v>38</v>
      </c>
      <c r="J518" s="8" t="s">
        <v>139</v>
      </c>
      <c r="K518" s="8" t="s">
        <v>140</v>
      </c>
      <c r="L518" s="9">
        <v>38362</v>
      </c>
      <c r="M518" s="9">
        <v>38365</v>
      </c>
      <c r="P518" s="9">
        <v>45832</v>
      </c>
      <c r="R518" s="9">
        <v>45832</v>
      </c>
      <c r="S518" s="8" t="s">
        <v>41</v>
      </c>
      <c r="U518" s="8" t="s">
        <v>42</v>
      </c>
      <c r="V518" s="8">
        <f>0</f>
        <v>0</v>
      </c>
      <c r="W518" s="8" t="s">
        <v>43</v>
      </c>
      <c r="X518" s="8" t="s">
        <v>44</v>
      </c>
      <c r="Z518" s="8" t="s">
        <v>113</v>
      </c>
      <c r="AD518" s="9">
        <v>45467</v>
      </c>
    </row>
    <row r="519" spans="1:30" s="8" customFormat="1" x14ac:dyDescent="0.25">
      <c r="A519" s="8" t="s">
        <v>3949</v>
      </c>
      <c r="B519" s="8" t="s">
        <v>1647</v>
      </c>
      <c r="C519" s="8" t="s">
        <v>1005</v>
      </c>
      <c r="D519" s="8" t="s">
        <v>1648</v>
      </c>
      <c r="E519" s="8" t="s">
        <v>1649</v>
      </c>
      <c r="F519" s="8" t="s">
        <v>1439</v>
      </c>
      <c r="G519" s="8" t="s">
        <v>1650</v>
      </c>
      <c r="H519" s="8" t="s">
        <v>38</v>
      </c>
      <c r="I519" s="9">
        <v>43489</v>
      </c>
      <c r="J519" s="8" t="s">
        <v>139</v>
      </c>
      <c r="K519" s="8" t="s">
        <v>140</v>
      </c>
      <c r="L519" s="9">
        <v>38362</v>
      </c>
      <c r="M519" s="9">
        <v>38365</v>
      </c>
      <c r="P519" s="9">
        <v>45832</v>
      </c>
      <c r="R519" s="9">
        <v>45832</v>
      </c>
      <c r="S519" s="8" t="s">
        <v>41</v>
      </c>
      <c r="U519" s="8" t="s">
        <v>42</v>
      </c>
      <c r="V519" s="8">
        <f>0</f>
        <v>0</v>
      </c>
      <c r="W519" s="8" t="s">
        <v>43</v>
      </c>
      <c r="X519" s="8" t="s">
        <v>44</v>
      </c>
      <c r="Z519" s="8" t="s">
        <v>113</v>
      </c>
      <c r="AD519" s="9">
        <v>45467</v>
      </c>
    </row>
    <row r="520" spans="1:30" s="8" customFormat="1" x14ac:dyDescent="0.25">
      <c r="A520" s="8" t="s">
        <v>3949</v>
      </c>
      <c r="B520" s="8" t="s">
        <v>1651</v>
      </c>
      <c r="C520" s="8" t="s">
        <v>1005</v>
      </c>
      <c r="D520" s="8" t="s">
        <v>1652</v>
      </c>
      <c r="E520" s="8" t="s">
        <v>1653</v>
      </c>
      <c r="F520" s="8" t="s">
        <v>1439</v>
      </c>
      <c r="G520" s="8" t="s">
        <v>1642</v>
      </c>
      <c r="H520" s="8" t="s">
        <v>38</v>
      </c>
      <c r="J520" s="8" t="s">
        <v>139</v>
      </c>
      <c r="K520" s="8" t="s">
        <v>140</v>
      </c>
      <c r="L520" s="9">
        <v>38362</v>
      </c>
      <c r="M520" s="9">
        <v>38365</v>
      </c>
      <c r="P520" s="9">
        <v>45832</v>
      </c>
      <c r="R520" s="9">
        <v>45832</v>
      </c>
      <c r="S520" s="8" t="s">
        <v>41</v>
      </c>
      <c r="U520" s="8" t="s">
        <v>42</v>
      </c>
      <c r="V520" s="8">
        <f>0</f>
        <v>0</v>
      </c>
      <c r="W520" s="8" t="s">
        <v>43</v>
      </c>
      <c r="X520" s="8" t="s">
        <v>44</v>
      </c>
      <c r="Z520" s="8" t="s">
        <v>113</v>
      </c>
      <c r="AD520" s="9">
        <v>45467</v>
      </c>
    </row>
    <row r="521" spans="1:30" s="8" customFormat="1" x14ac:dyDescent="0.25">
      <c r="A521" s="8" t="s">
        <v>3949</v>
      </c>
      <c r="B521" s="8" t="s">
        <v>1654</v>
      </c>
      <c r="C521" s="8" t="s">
        <v>1005</v>
      </c>
      <c r="D521" s="8" t="s">
        <v>1655</v>
      </c>
      <c r="E521" s="8" t="s">
        <v>1656</v>
      </c>
      <c r="F521" s="8" t="s">
        <v>1439</v>
      </c>
      <c r="G521" s="8" t="s">
        <v>1657</v>
      </c>
      <c r="H521" s="8" t="s">
        <v>38</v>
      </c>
      <c r="J521" s="8" t="s">
        <v>139</v>
      </c>
      <c r="K521" s="8" t="s">
        <v>140</v>
      </c>
      <c r="L521" s="9">
        <v>38362</v>
      </c>
      <c r="M521" s="9">
        <v>38365</v>
      </c>
      <c r="P521" s="9">
        <v>45832</v>
      </c>
      <c r="R521" s="9">
        <v>45832</v>
      </c>
      <c r="S521" s="8" t="s">
        <v>41</v>
      </c>
      <c r="U521" s="8" t="s">
        <v>42</v>
      </c>
      <c r="V521" s="8">
        <f>0</f>
        <v>0</v>
      </c>
      <c r="W521" s="8" t="s">
        <v>43</v>
      </c>
      <c r="X521" s="8" t="s">
        <v>44</v>
      </c>
      <c r="Z521" s="8" t="s">
        <v>113</v>
      </c>
      <c r="AD521" s="9">
        <v>45467</v>
      </c>
    </row>
    <row r="522" spans="1:30" s="8" customFormat="1" x14ac:dyDescent="0.25">
      <c r="A522" s="8" t="s">
        <v>3949</v>
      </c>
      <c r="B522" s="8" t="s">
        <v>1658</v>
      </c>
      <c r="C522" s="8" t="s">
        <v>1005</v>
      </c>
      <c r="D522" s="8" t="s">
        <v>1629</v>
      </c>
      <c r="E522" s="8" t="s">
        <v>1659</v>
      </c>
      <c r="F522" s="8" t="s">
        <v>1439</v>
      </c>
      <c r="G522" s="8" t="s">
        <v>1631</v>
      </c>
      <c r="H522" s="8" t="s">
        <v>38</v>
      </c>
      <c r="J522" s="8" t="s">
        <v>139</v>
      </c>
      <c r="K522" s="8" t="s">
        <v>140</v>
      </c>
      <c r="L522" s="9">
        <v>38362</v>
      </c>
      <c r="M522" s="9">
        <v>38365</v>
      </c>
      <c r="P522" s="9">
        <v>38730</v>
      </c>
      <c r="R522" s="9">
        <v>38730</v>
      </c>
      <c r="S522" s="8" t="s">
        <v>41</v>
      </c>
      <c r="U522" s="8" t="s">
        <v>42</v>
      </c>
      <c r="V522" s="8">
        <f>0</f>
        <v>0</v>
      </c>
      <c r="W522" s="8" t="s">
        <v>43</v>
      </c>
      <c r="X522" s="8" t="s">
        <v>44</v>
      </c>
      <c r="Z522" s="8" t="s">
        <v>113</v>
      </c>
      <c r="AD522" s="9">
        <v>37989</v>
      </c>
    </row>
    <row r="523" spans="1:30" s="8" customFormat="1" x14ac:dyDescent="0.25">
      <c r="A523" s="8" t="s">
        <v>3949</v>
      </c>
      <c r="B523" s="8" t="s">
        <v>1660</v>
      </c>
      <c r="C523" s="8" t="s">
        <v>1005</v>
      </c>
      <c r="D523" s="8" t="s">
        <v>1661</v>
      </c>
      <c r="E523" s="8" t="s">
        <v>1662</v>
      </c>
      <c r="F523" s="8" t="s">
        <v>1439</v>
      </c>
      <c r="G523" s="8" t="s">
        <v>1663</v>
      </c>
      <c r="H523" s="8" t="s">
        <v>38</v>
      </c>
      <c r="J523" s="8" t="s">
        <v>139</v>
      </c>
      <c r="K523" s="8" t="s">
        <v>140</v>
      </c>
      <c r="L523" s="9">
        <v>38362</v>
      </c>
      <c r="M523" s="9">
        <v>38365</v>
      </c>
      <c r="P523" s="9">
        <v>45832</v>
      </c>
      <c r="R523" s="9">
        <v>45832</v>
      </c>
      <c r="S523" s="8" t="s">
        <v>41</v>
      </c>
      <c r="U523" s="8" t="s">
        <v>42</v>
      </c>
      <c r="V523" s="8">
        <f>0</f>
        <v>0</v>
      </c>
      <c r="W523" s="8" t="s">
        <v>43</v>
      </c>
      <c r="X523" s="8" t="s">
        <v>44</v>
      </c>
      <c r="Z523" s="8" t="s">
        <v>113</v>
      </c>
      <c r="AD523" s="9">
        <v>45467</v>
      </c>
    </row>
    <row r="524" spans="1:30" s="8" customFormat="1" x14ac:dyDescent="0.25">
      <c r="A524" s="8" t="s">
        <v>3949</v>
      </c>
      <c r="B524" s="8" t="s">
        <v>1664</v>
      </c>
      <c r="C524" s="8" t="s">
        <v>1005</v>
      </c>
      <c r="D524" s="8" t="s">
        <v>1006</v>
      </c>
      <c r="E524" s="8" t="s">
        <v>1665</v>
      </c>
      <c r="F524" s="8" t="s">
        <v>1439</v>
      </c>
      <c r="G524" s="8" t="s">
        <v>1666</v>
      </c>
      <c r="H524" s="8" t="s">
        <v>38</v>
      </c>
      <c r="J524" s="8" t="s">
        <v>139</v>
      </c>
      <c r="K524" s="8" t="s">
        <v>140</v>
      </c>
      <c r="L524" s="9">
        <v>38362</v>
      </c>
      <c r="M524" s="9">
        <v>38365</v>
      </c>
      <c r="P524" s="9">
        <v>45832</v>
      </c>
      <c r="R524" s="9">
        <v>45832</v>
      </c>
      <c r="S524" s="8" t="s">
        <v>41</v>
      </c>
      <c r="U524" s="8" t="s">
        <v>42</v>
      </c>
      <c r="V524" s="8">
        <f>0</f>
        <v>0</v>
      </c>
      <c r="W524" s="8" t="s">
        <v>43</v>
      </c>
      <c r="X524" s="8" t="s">
        <v>44</v>
      </c>
      <c r="Z524" s="8" t="s">
        <v>113</v>
      </c>
      <c r="AD524" s="9">
        <v>45467</v>
      </c>
    </row>
    <row r="525" spans="1:30" s="8" customFormat="1" x14ac:dyDescent="0.25">
      <c r="A525" s="8" t="s">
        <v>3949</v>
      </c>
      <c r="B525" s="8" t="s">
        <v>1667</v>
      </c>
      <c r="C525" s="8" t="s">
        <v>1005</v>
      </c>
      <c r="D525" s="8" t="s">
        <v>1668</v>
      </c>
      <c r="E525" s="8" t="s">
        <v>1669</v>
      </c>
      <c r="F525" s="8" t="s">
        <v>1439</v>
      </c>
      <c r="G525" s="8" t="s">
        <v>1670</v>
      </c>
      <c r="H525" s="8" t="s">
        <v>38</v>
      </c>
      <c r="J525" s="8" t="s">
        <v>139</v>
      </c>
      <c r="K525" s="8" t="s">
        <v>140</v>
      </c>
      <c r="L525" s="9">
        <v>38362</v>
      </c>
      <c r="M525" s="9">
        <v>38365</v>
      </c>
      <c r="P525" s="9">
        <v>45832</v>
      </c>
      <c r="R525" s="9">
        <v>45832</v>
      </c>
      <c r="S525" s="8" t="s">
        <v>41</v>
      </c>
      <c r="U525" s="8" t="s">
        <v>42</v>
      </c>
      <c r="V525" s="8">
        <f>0</f>
        <v>0</v>
      </c>
      <c r="W525" s="8" t="s">
        <v>43</v>
      </c>
      <c r="X525" s="8" t="s">
        <v>44</v>
      </c>
      <c r="Z525" s="8" t="s">
        <v>113</v>
      </c>
      <c r="AD525" s="9">
        <v>45467</v>
      </c>
    </row>
    <row r="526" spans="1:30" s="8" customFormat="1" x14ac:dyDescent="0.25">
      <c r="A526" s="8" t="s">
        <v>3949</v>
      </c>
      <c r="B526" s="8" t="s">
        <v>1671</v>
      </c>
      <c r="C526" s="8" t="s">
        <v>1672</v>
      </c>
      <c r="D526" s="8" t="s">
        <v>1673</v>
      </c>
      <c r="E526" s="8" t="s">
        <v>1674</v>
      </c>
      <c r="F526" s="8" t="s">
        <v>1439</v>
      </c>
      <c r="G526" s="8" t="s">
        <v>1675</v>
      </c>
      <c r="H526" s="8" t="s">
        <v>38</v>
      </c>
      <c r="J526" s="8" t="s">
        <v>139</v>
      </c>
      <c r="K526" s="8" t="s">
        <v>140</v>
      </c>
      <c r="L526" s="9">
        <v>38362</v>
      </c>
      <c r="M526" s="9">
        <v>38370</v>
      </c>
      <c r="P526" s="9">
        <v>45828</v>
      </c>
      <c r="R526" s="9">
        <v>45828</v>
      </c>
      <c r="S526" s="8" t="s">
        <v>41</v>
      </c>
      <c r="U526" s="8" t="s">
        <v>42</v>
      </c>
      <c r="V526" s="8">
        <f>0</f>
        <v>0</v>
      </c>
      <c r="W526" s="8" t="s">
        <v>43</v>
      </c>
      <c r="X526" s="8" t="s">
        <v>44</v>
      </c>
      <c r="Z526" s="8" t="s">
        <v>113</v>
      </c>
      <c r="AD526" s="9">
        <v>45097</v>
      </c>
    </row>
    <row r="527" spans="1:30" s="8" customFormat="1" x14ac:dyDescent="0.25">
      <c r="A527" s="8" t="s">
        <v>3949</v>
      </c>
      <c r="B527" s="8" t="s">
        <v>1676</v>
      </c>
      <c r="C527" s="8" t="s">
        <v>1672</v>
      </c>
      <c r="D527" s="8" t="s">
        <v>1677</v>
      </c>
      <c r="E527" s="8" t="s">
        <v>1678</v>
      </c>
      <c r="F527" s="8" t="s">
        <v>1439</v>
      </c>
      <c r="G527" s="8" t="s">
        <v>1679</v>
      </c>
      <c r="H527" s="8" t="s">
        <v>38</v>
      </c>
      <c r="J527" s="8" t="s">
        <v>139</v>
      </c>
      <c r="K527" s="8" t="s">
        <v>140</v>
      </c>
      <c r="L527" s="9">
        <v>38362</v>
      </c>
      <c r="M527" s="9">
        <v>38370</v>
      </c>
      <c r="P527" s="9">
        <v>45828</v>
      </c>
      <c r="R527" s="9">
        <v>45828</v>
      </c>
      <c r="S527" s="8" t="s">
        <v>41</v>
      </c>
      <c r="U527" s="8" t="s">
        <v>42</v>
      </c>
      <c r="V527" s="8">
        <f>0</f>
        <v>0</v>
      </c>
      <c r="W527" s="8" t="s">
        <v>43</v>
      </c>
      <c r="X527" s="8" t="s">
        <v>44</v>
      </c>
      <c r="Z527" s="8" t="s">
        <v>113</v>
      </c>
      <c r="AD527" s="9">
        <v>45097</v>
      </c>
    </row>
    <row r="528" spans="1:30" s="8" customFormat="1" x14ac:dyDescent="0.25">
      <c r="A528" s="8" t="s">
        <v>3949</v>
      </c>
      <c r="B528" s="8" t="s">
        <v>1680</v>
      </c>
      <c r="C528" s="8" t="s">
        <v>1672</v>
      </c>
      <c r="D528" s="8" t="s">
        <v>1681</v>
      </c>
      <c r="E528" s="8" t="s">
        <v>1682</v>
      </c>
      <c r="F528" s="8" t="s">
        <v>1439</v>
      </c>
      <c r="G528" s="8" t="s">
        <v>1683</v>
      </c>
      <c r="H528" s="8" t="s">
        <v>38</v>
      </c>
      <c r="J528" s="8" t="s">
        <v>139</v>
      </c>
      <c r="K528" s="8" t="s">
        <v>140</v>
      </c>
      <c r="L528" s="9">
        <v>38362</v>
      </c>
      <c r="M528" s="9">
        <v>38370</v>
      </c>
      <c r="P528" s="9">
        <v>45828</v>
      </c>
      <c r="R528" s="9">
        <v>45828</v>
      </c>
      <c r="S528" s="8" t="s">
        <v>41</v>
      </c>
      <c r="U528" s="8" t="s">
        <v>42</v>
      </c>
      <c r="V528" s="8">
        <f>0</f>
        <v>0</v>
      </c>
      <c r="W528" s="8" t="s">
        <v>43</v>
      </c>
      <c r="X528" s="8" t="s">
        <v>44</v>
      </c>
      <c r="Z528" s="8" t="s">
        <v>113</v>
      </c>
      <c r="AD528" s="9">
        <v>45097</v>
      </c>
    </row>
    <row r="529" spans="1:30" s="8" customFormat="1" x14ac:dyDescent="0.25">
      <c r="A529" s="8" t="s">
        <v>3949</v>
      </c>
      <c r="B529" s="8" t="s">
        <v>1684</v>
      </c>
      <c r="C529" s="8" t="s">
        <v>1672</v>
      </c>
      <c r="D529" s="8" t="s">
        <v>1685</v>
      </c>
      <c r="E529" s="8" t="s">
        <v>1686</v>
      </c>
      <c r="F529" s="8" t="s">
        <v>1439</v>
      </c>
      <c r="G529" s="8" t="s">
        <v>1687</v>
      </c>
      <c r="H529" s="8" t="s">
        <v>38</v>
      </c>
      <c r="J529" s="8" t="s">
        <v>139</v>
      </c>
      <c r="K529" s="8" t="s">
        <v>140</v>
      </c>
      <c r="L529" s="9">
        <v>38362</v>
      </c>
      <c r="M529" s="9">
        <v>38370</v>
      </c>
      <c r="P529" s="9">
        <v>45828</v>
      </c>
      <c r="R529" s="9">
        <v>45828</v>
      </c>
      <c r="S529" s="8" t="s">
        <v>41</v>
      </c>
      <c r="U529" s="8" t="s">
        <v>42</v>
      </c>
      <c r="V529" s="8">
        <f>0</f>
        <v>0</v>
      </c>
      <c r="W529" s="8" t="s">
        <v>43</v>
      </c>
      <c r="X529" s="8" t="s">
        <v>44</v>
      </c>
      <c r="Z529" s="8" t="s">
        <v>113</v>
      </c>
      <c r="AD529" s="9">
        <v>45097</v>
      </c>
    </row>
    <row r="530" spans="1:30" s="8" customFormat="1" x14ac:dyDescent="0.25">
      <c r="A530" s="8" t="s">
        <v>3949</v>
      </c>
      <c r="B530" s="8" t="s">
        <v>1688</v>
      </c>
      <c r="C530" s="8" t="s">
        <v>1672</v>
      </c>
      <c r="D530" s="8" t="s">
        <v>1689</v>
      </c>
      <c r="E530" s="8" t="s">
        <v>1690</v>
      </c>
      <c r="F530" s="8" t="s">
        <v>1439</v>
      </c>
      <c r="G530" s="8" t="s">
        <v>1691</v>
      </c>
      <c r="H530" s="8" t="s">
        <v>38</v>
      </c>
      <c r="J530" s="8" t="s">
        <v>139</v>
      </c>
      <c r="K530" s="8" t="s">
        <v>140</v>
      </c>
      <c r="L530" s="9">
        <v>38362</v>
      </c>
      <c r="M530" s="9">
        <v>38370</v>
      </c>
      <c r="P530" s="9">
        <v>45828</v>
      </c>
      <c r="R530" s="9">
        <v>45828</v>
      </c>
      <c r="S530" s="8" t="s">
        <v>41</v>
      </c>
      <c r="U530" s="8" t="s">
        <v>42</v>
      </c>
      <c r="V530" s="8">
        <f>0</f>
        <v>0</v>
      </c>
      <c r="W530" s="8" t="s">
        <v>43</v>
      </c>
      <c r="X530" s="8" t="s">
        <v>44</v>
      </c>
      <c r="Z530" s="8" t="s">
        <v>113</v>
      </c>
      <c r="AD530" s="9">
        <v>45097</v>
      </c>
    </row>
    <row r="531" spans="1:30" s="8" customFormat="1" x14ac:dyDescent="0.25">
      <c r="A531" s="8" t="s">
        <v>3949</v>
      </c>
      <c r="B531" s="8" t="s">
        <v>1692</v>
      </c>
      <c r="C531" s="8" t="s">
        <v>1672</v>
      </c>
      <c r="D531" s="8" t="s">
        <v>1693</v>
      </c>
      <c r="E531" s="8" t="s">
        <v>1694</v>
      </c>
      <c r="F531" s="8" t="s">
        <v>1439</v>
      </c>
      <c r="G531" s="8" t="s">
        <v>1695</v>
      </c>
      <c r="H531" s="8" t="s">
        <v>38</v>
      </c>
      <c r="J531" s="8" t="s">
        <v>139</v>
      </c>
      <c r="K531" s="8" t="s">
        <v>140</v>
      </c>
      <c r="L531" s="9">
        <v>38362</v>
      </c>
      <c r="M531" s="9">
        <v>38370</v>
      </c>
      <c r="P531" s="9">
        <v>45828</v>
      </c>
      <c r="R531" s="9">
        <v>45828</v>
      </c>
      <c r="S531" s="8" t="s">
        <v>41</v>
      </c>
      <c r="U531" s="8" t="s">
        <v>42</v>
      </c>
      <c r="V531" s="8">
        <f>0</f>
        <v>0</v>
      </c>
      <c r="W531" s="8" t="s">
        <v>43</v>
      </c>
      <c r="X531" s="8" t="s">
        <v>44</v>
      </c>
      <c r="Z531" s="8" t="s">
        <v>113</v>
      </c>
      <c r="AD531" s="9">
        <v>45097</v>
      </c>
    </row>
    <row r="532" spans="1:30" s="8" customFormat="1" x14ac:dyDescent="0.25">
      <c r="A532" s="8" t="s">
        <v>3949</v>
      </c>
      <c r="B532" s="8" t="s">
        <v>1696</v>
      </c>
      <c r="C532" s="8" t="s">
        <v>1697</v>
      </c>
      <c r="D532" s="8" t="s">
        <v>1698</v>
      </c>
      <c r="E532" s="8" t="s">
        <v>1699</v>
      </c>
      <c r="F532" s="8" t="s">
        <v>1439</v>
      </c>
      <c r="G532" s="8" t="s">
        <v>1700</v>
      </c>
      <c r="H532" s="8" t="s">
        <v>38</v>
      </c>
      <c r="J532" s="8" t="s">
        <v>139</v>
      </c>
      <c r="K532" s="8" t="s">
        <v>140</v>
      </c>
      <c r="L532" s="9">
        <v>38362</v>
      </c>
      <c r="M532" s="9">
        <v>38370</v>
      </c>
      <c r="P532" s="9">
        <v>45828</v>
      </c>
      <c r="R532" s="9">
        <v>45828</v>
      </c>
      <c r="S532" s="8" t="s">
        <v>41</v>
      </c>
      <c r="U532" s="8" t="s">
        <v>42</v>
      </c>
      <c r="V532" s="8">
        <f>0</f>
        <v>0</v>
      </c>
      <c r="W532" s="8" t="s">
        <v>43</v>
      </c>
      <c r="X532" s="8" t="s">
        <v>44</v>
      </c>
      <c r="Z532" s="8" t="s">
        <v>113</v>
      </c>
      <c r="AD532" s="9">
        <v>45097</v>
      </c>
    </row>
    <row r="533" spans="1:30" s="8" customFormat="1" x14ac:dyDescent="0.25">
      <c r="A533" s="8" t="s">
        <v>3949</v>
      </c>
      <c r="B533" s="8" t="s">
        <v>1701</v>
      </c>
      <c r="C533" s="8" t="s">
        <v>1672</v>
      </c>
      <c r="D533" s="8" t="s">
        <v>1702</v>
      </c>
      <c r="E533" s="8" t="s">
        <v>1703</v>
      </c>
      <c r="F533" s="8" t="s">
        <v>1439</v>
      </c>
      <c r="G533" s="8" t="s">
        <v>1704</v>
      </c>
      <c r="H533" s="8" t="s">
        <v>38</v>
      </c>
      <c r="J533" s="8" t="s">
        <v>139</v>
      </c>
      <c r="K533" s="8" t="s">
        <v>140</v>
      </c>
      <c r="L533" s="9">
        <v>38362</v>
      </c>
      <c r="M533" s="9">
        <v>38370</v>
      </c>
      <c r="P533" s="9">
        <v>45828</v>
      </c>
      <c r="R533" s="9">
        <v>45828</v>
      </c>
      <c r="S533" s="8" t="s">
        <v>41</v>
      </c>
      <c r="U533" s="8" t="s">
        <v>42</v>
      </c>
      <c r="V533" s="8">
        <f>0</f>
        <v>0</v>
      </c>
      <c r="W533" s="8" t="s">
        <v>43</v>
      </c>
      <c r="X533" s="8" t="s">
        <v>44</v>
      </c>
      <c r="Z533" s="8" t="s">
        <v>113</v>
      </c>
      <c r="AD533" s="9">
        <v>45097</v>
      </c>
    </row>
    <row r="534" spans="1:30" s="8" customFormat="1" x14ac:dyDescent="0.25">
      <c r="A534" s="8" t="s">
        <v>3949</v>
      </c>
      <c r="B534" s="8" t="s">
        <v>1705</v>
      </c>
      <c r="C534" s="8" t="s">
        <v>1672</v>
      </c>
      <c r="D534" s="8" t="s">
        <v>1706</v>
      </c>
      <c r="E534" s="8" t="s">
        <v>1707</v>
      </c>
      <c r="F534" s="8" t="s">
        <v>1439</v>
      </c>
      <c r="G534" s="8" t="s">
        <v>1708</v>
      </c>
      <c r="H534" s="8" t="s">
        <v>38</v>
      </c>
      <c r="J534" s="8" t="s">
        <v>139</v>
      </c>
      <c r="K534" s="8" t="s">
        <v>140</v>
      </c>
      <c r="L534" s="9">
        <v>38362</v>
      </c>
      <c r="M534" s="9">
        <v>38370</v>
      </c>
      <c r="P534" s="9">
        <v>45828</v>
      </c>
      <c r="R534" s="9">
        <v>45828</v>
      </c>
      <c r="S534" s="8" t="s">
        <v>41</v>
      </c>
      <c r="U534" s="8" t="s">
        <v>42</v>
      </c>
      <c r="V534" s="8">
        <f>0</f>
        <v>0</v>
      </c>
      <c r="W534" s="8" t="s">
        <v>43</v>
      </c>
      <c r="X534" s="8" t="s">
        <v>44</v>
      </c>
      <c r="Z534" s="8" t="s">
        <v>113</v>
      </c>
      <c r="AD534" s="9">
        <v>45097</v>
      </c>
    </row>
    <row r="535" spans="1:30" s="8" customFormat="1" x14ac:dyDescent="0.25">
      <c r="A535" s="8" t="s">
        <v>3949</v>
      </c>
      <c r="B535" s="8" t="s">
        <v>1709</v>
      </c>
      <c r="C535" s="8" t="s">
        <v>1672</v>
      </c>
      <c r="D535" s="8" t="s">
        <v>1710</v>
      </c>
      <c r="E535" s="8" t="s">
        <v>1711</v>
      </c>
      <c r="F535" s="8" t="s">
        <v>1439</v>
      </c>
      <c r="G535" s="8" t="s">
        <v>1712</v>
      </c>
      <c r="H535" s="8" t="s">
        <v>38</v>
      </c>
      <c r="J535" s="8" t="s">
        <v>139</v>
      </c>
      <c r="K535" s="8" t="s">
        <v>140</v>
      </c>
      <c r="L535" s="9">
        <v>37996</v>
      </c>
      <c r="M535" s="9">
        <v>38370</v>
      </c>
      <c r="P535" s="9">
        <v>45828</v>
      </c>
      <c r="R535" s="9">
        <v>45828</v>
      </c>
      <c r="S535" s="8" t="s">
        <v>41</v>
      </c>
      <c r="U535" s="8" t="s">
        <v>42</v>
      </c>
      <c r="V535" s="8">
        <f>0</f>
        <v>0</v>
      </c>
      <c r="W535" s="8" t="s">
        <v>43</v>
      </c>
      <c r="X535" s="8" t="s">
        <v>44</v>
      </c>
      <c r="Z535" s="8" t="s">
        <v>113</v>
      </c>
      <c r="AD535" s="9">
        <v>45097</v>
      </c>
    </row>
    <row r="536" spans="1:30" s="8" customFormat="1" x14ac:dyDescent="0.25">
      <c r="A536" s="8" t="s">
        <v>3949</v>
      </c>
      <c r="B536" s="8" t="s">
        <v>1713</v>
      </c>
      <c r="C536" s="8" t="s">
        <v>1672</v>
      </c>
      <c r="D536" s="8" t="s">
        <v>1714</v>
      </c>
      <c r="E536" s="8" t="s">
        <v>1715</v>
      </c>
      <c r="F536" s="8" t="s">
        <v>1439</v>
      </c>
      <c r="G536" s="8" t="s">
        <v>1716</v>
      </c>
      <c r="H536" s="8" t="s">
        <v>38</v>
      </c>
      <c r="J536" s="8" t="s">
        <v>139</v>
      </c>
      <c r="K536" s="8" t="s">
        <v>140</v>
      </c>
      <c r="L536" s="9">
        <v>38362</v>
      </c>
      <c r="M536" s="9">
        <v>38370</v>
      </c>
      <c r="P536" s="9">
        <v>45828</v>
      </c>
      <c r="R536" s="9">
        <v>45828</v>
      </c>
      <c r="S536" s="8" t="s">
        <v>41</v>
      </c>
      <c r="U536" s="8" t="s">
        <v>42</v>
      </c>
      <c r="V536" s="8">
        <f>0</f>
        <v>0</v>
      </c>
      <c r="W536" s="8" t="s">
        <v>43</v>
      </c>
      <c r="X536" s="8" t="s">
        <v>44</v>
      </c>
      <c r="Z536" s="8" t="s">
        <v>113</v>
      </c>
      <c r="AD536" s="9">
        <v>45097</v>
      </c>
    </row>
    <row r="537" spans="1:30" s="8" customFormat="1" x14ac:dyDescent="0.25">
      <c r="A537" s="8" t="s">
        <v>3949</v>
      </c>
      <c r="B537" s="8" t="s">
        <v>1717</v>
      </c>
      <c r="C537" s="8" t="s">
        <v>1672</v>
      </c>
      <c r="D537" s="8" t="s">
        <v>1718</v>
      </c>
      <c r="E537" s="8" t="s">
        <v>1719</v>
      </c>
      <c r="F537" s="8" t="s">
        <v>1439</v>
      </c>
      <c r="G537" s="8" t="s">
        <v>1720</v>
      </c>
      <c r="H537" s="8" t="s">
        <v>38</v>
      </c>
      <c r="J537" s="8" t="s">
        <v>139</v>
      </c>
      <c r="K537" s="8" t="s">
        <v>140</v>
      </c>
      <c r="L537" s="9">
        <v>38362</v>
      </c>
      <c r="M537" s="9">
        <v>38370</v>
      </c>
      <c r="P537" s="9">
        <v>45828</v>
      </c>
      <c r="R537" s="9">
        <v>45828</v>
      </c>
      <c r="S537" s="8" t="s">
        <v>41</v>
      </c>
      <c r="U537" s="8" t="s">
        <v>42</v>
      </c>
      <c r="V537" s="8">
        <f>0</f>
        <v>0</v>
      </c>
      <c r="W537" s="8" t="s">
        <v>43</v>
      </c>
      <c r="X537" s="8" t="s">
        <v>44</v>
      </c>
      <c r="Z537" s="8" t="s">
        <v>113</v>
      </c>
      <c r="AD537" s="9">
        <v>45097</v>
      </c>
    </row>
    <row r="538" spans="1:30" s="8" customFormat="1" x14ac:dyDescent="0.25">
      <c r="A538" s="8" t="s">
        <v>3949</v>
      </c>
      <c r="B538" s="8" t="s">
        <v>1721</v>
      </c>
      <c r="C538" s="8" t="s">
        <v>1672</v>
      </c>
      <c r="D538" s="8" t="s">
        <v>1722</v>
      </c>
      <c r="E538" s="8" t="s">
        <v>1723</v>
      </c>
      <c r="F538" s="8" t="s">
        <v>1439</v>
      </c>
      <c r="G538" s="8" t="s">
        <v>1724</v>
      </c>
      <c r="H538" s="8" t="s">
        <v>38</v>
      </c>
      <c r="J538" s="8" t="s">
        <v>139</v>
      </c>
      <c r="K538" s="8" t="s">
        <v>140</v>
      </c>
      <c r="L538" s="9">
        <v>38362</v>
      </c>
      <c r="M538" s="9">
        <v>38370</v>
      </c>
      <c r="P538" s="9">
        <v>45828</v>
      </c>
      <c r="R538" s="9">
        <v>45828</v>
      </c>
      <c r="S538" s="8" t="s">
        <v>41</v>
      </c>
      <c r="U538" s="8" t="s">
        <v>42</v>
      </c>
      <c r="V538" s="8">
        <f>0</f>
        <v>0</v>
      </c>
      <c r="W538" s="8" t="s">
        <v>43</v>
      </c>
      <c r="X538" s="8" t="s">
        <v>44</v>
      </c>
      <c r="Z538" s="8" t="s">
        <v>113</v>
      </c>
      <c r="AD538" s="9">
        <v>45097</v>
      </c>
    </row>
    <row r="539" spans="1:30" x14ac:dyDescent="0.25">
      <c r="B539" t="s">
        <v>1725</v>
      </c>
      <c r="C539" t="s">
        <v>1726</v>
      </c>
      <c r="D539" t="s">
        <v>1727</v>
      </c>
      <c r="F539" t="s">
        <v>1728</v>
      </c>
      <c r="G539" t="s">
        <v>1729</v>
      </c>
      <c r="H539" t="s">
        <v>38</v>
      </c>
      <c r="J539" t="s">
        <v>107</v>
      </c>
      <c r="K539" t="s">
        <v>108</v>
      </c>
      <c r="L539" s="3">
        <v>38366</v>
      </c>
      <c r="M539" s="3">
        <v>38370</v>
      </c>
      <c r="S539" t="s">
        <v>41</v>
      </c>
      <c r="U539" t="s">
        <v>42</v>
      </c>
      <c r="V539">
        <f>0</f>
        <v>0</v>
      </c>
      <c r="W539" t="s">
        <v>108</v>
      </c>
      <c r="X539" t="s">
        <v>44</v>
      </c>
    </row>
    <row r="540" spans="1:30" x14ac:dyDescent="0.25">
      <c r="B540" t="s">
        <v>1730</v>
      </c>
      <c r="C540" t="s">
        <v>1731</v>
      </c>
      <c r="D540" t="s">
        <v>1732</v>
      </c>
      <c r="E540" t="s">
        <v>123</v>
      </c>
      <c r="F540" t="s">
        <v>105</v>
      </c>
      <c r="G540" t="s">
        <v>1733</v>
      </c>
      <c r="H540" t="s">
        <v>38</v>
      </c>
      <c r="J540" t="s">
        <v>125</v>
      </c>
      <c r="K540" t="s">
        <v>126</v>
      </c>
      <c r="L540" s="3">
        <v>38378</v>
      </c>
      <c r="M540" s="3">
        <v>38380</v>
      </c>
      <c r="S540" t="s">
        <v>41</v>
      </c>
      <c r="U540" t="s">
        <v>42</v>
      </c>
      <c r="V540">
        <f>0</f>
        <v>0</v>
      </c>
      <c r="W540" t="s">
        <v>128</v>
      </c>
      <c r="X540" t="s">
        <v>44</v>
      </c>
    </row>
    <row r="541" spans="1:30" s="8" customFormat="1" x14ac:dyDescent="0.25">
      <c r="A541" s="8" t="s">
        <v>3949</v>
      </c>
      <c r="B541" s="8" t="s">
        <v>1734</v>
      </c>
      <c r="C541" s="8" t="s">
        <v>1735</v>
      </c>
      <c r="H541" s="8" t="s">
        <v>38</v>
      </c>
      <c r="J541" s="8" t="s">
        <v>139</v>
      </c>
      <c r="K541" s="8" t="s">
        <v>140</v>
      </c>
      <c r="L541" s="9">
        <v>38426</v>
      </c>
      <c r="M541" s="9">
        <v>38427</v>
      </c>
      <c r="S541" s="8" t="s">
        <v>41</v>
      </c>
      <c r="U541" s="8" t="s">
        <v>42</v>
      </c>
      <c r="V541" s="8">
        <f>0</f>
        <v>0</v>
      </c>
      <c r="W541" s="8" t="s">
        <v>1551</v>
      </c>
      <c r="X541" s="8" t="s">
        <v>44</v>
      </c>
    </row>
    <row r="542" spans="1:30" s="8" customFormat="1" x14ac:dyDescent="0.25">
      <c r="A542" s="8" t="s">
        <v>3949</v>
      </c>
      <c r="B542" s="8" t="s">
        <v>1736</v>
      </c>
      <c r="C542" s="8" t="s">
        <v>1737</v>
      </c>
      <c r="D542" s="8" t="s">
        <v>1738</v>
      </c>
      <c r="E542" s="8" t="s">
        <v>1739</v>
      </c>
      <c r="F542" s="8" t="s">
        <v>1740</v>
      </c>
      <c r="H542" s="8" t="s">
        <v>38</v>
      </c>
      <c r="J542" s="8" t="s">
        <v>146</v>
      </c>
      <c r="K542" s="8" t="s">
        <v>140</v>
      </c>
      <c r="L542" s="9">
        <v>38439</v>
      </c>
      <c r="M542" s="9">
        <v>38440</v>
      </c>
      <c r="S542" s="8" t="s">
        <v>41</v>
      </c>
      <c r="U542" s="8" t="s">
        <v>42</v>
      </c>
      <c r="V542" s="8">
        <f>0</f>
        <v>0</v>
      </c>
      <c r="W542" s="8" t="s">
        <v>720</v>
      </c>
      <c r="X542" s="8" t="s">
        <v>44</v>
      </c>
    </row>
    <row r="543" spans="1:30" s="8" customFormat="1" x14ac:dyDescent="0.25">
      <c r="A543" s="8" t="s">
        <v>3949</v>
      </c>
      <c r="B543" s="8" t="s">
        <v>1741</v>
      </c>
      <c r="C543" s="8" t="s">
        <v>1742</v>
      </c>
      <c r="D543" s="8" t="s">
        <v>1743</v>
      </c>
      <c r="E543" s="8" t="s">
        <v>1744</v>
      </c>
      <c r="F543" s="8" t="s">
        <v>1740</v>
      </c>
      <c r="H543" s="8" t="s">
        <v>38</v>
      </c>
      <c r="J543" s="8" t="s">
        <v>146</v>
      </c>
      <c r="K543" s="8" t="s">
        <v>140</v>
      </c>
      <c r="L543" s="9">
        <v>38439</v>
      </c>
      <c r="M543" s="9">
        <v>38440</v>
      </c>
      <c r="P543" s="9">
        <v>45944</v>
      </c>
      <c r="R543" s="9">
        <v>45944</v>
      </c>
      <c r="S543" s="8" t="s">
        <v>41</v>
      </c>
      <c r="U543" s="8" t="s">
        <v>42</v>
      </c>
      <c r="V543" s="8">
        <f>0</f>
        <v>0</v>
      </c>
      <c r="W543" s="8" t="s">
        <v>720</v>
      </c>
      <c r="X543" s="8" t="s">
        <v>44</v>
      </c>
      <c r="Z543" s="8" t="s">
        <v>113</v>
      </c>
      <c r="AD543" s="9">
        <v>45579</v>
      </c>
    </row>
    <row r="544" spans="1:30" s="8" customFormat="1" x14ac:dyDescent="0.25">
      <c r="A544" s="8" t="s">
        <v>3949</v>
      </c>
      <c r="B544" s="8" t="s">
        <v>1745</v>
      </c>
      <c r="C544" s="8" t="s">
        <v>1746</v>
      </c>
      <c r="D544" s="8" t="s">
        <v>1747</v>
      </c>
      <c r="E544" s="8" t="s">
        <v>1748</v>
      </c>
      <c r="F544" s="8" t="s">
        <v>1740</v>
      </c>
      <c r="H544" s="8" t="s">
        <v>38</v>
      </c>
      <c r="J544" s="8" t="s">
        <v>146</v>
      </c>
      <c r="K544" s="8" t="s">
        <v>140</v>
      </c>
      <c r="L544" s="9">
        <v>38439</v>
      </c>
      <c r="M544" s="9">
        <v>38440</v>
      </c>
      <c r="S544" s="8" t="s">
        <v>41</v>
      </c>
      <c r="U544" s="8" t="s">
        <v>42</v>
      </c>
      <c r="V544" s="8">
        <f>0</f>
        <v>0</v>
      </c>
      <c r="W544" s="8" t="s">
        <v>720</v>
      </c>
      <c r="X544" s="8" t="s">
        <v>44</v>
      </c>
    </row>
    <row r="545" spans="1:24" s="8" customFormat="1" x14ac:dyDescent="0.25">
      <c r="A545" s="8" t="s">
        <v>3949</v>
      </c>
      <c r="B545" s="8" t="s">
        <v>1749</v>
      </c>
      <c r="C545" s="8" t="s">
        <v>1746</v>
      </c>
      <c r="D545" s="8" t="s">
        <v>1747</v>
      </c>
      <c r="E545" s="8" t="s">
        <v>1750</v>
      </c>
      <c r="F545" s="8" t="s">
        <v>1740</v>
      </c>
      <c r="H545" s="8" t="s">
        <v>38</v>
      </c>
      <c r="J545" s="8" t="s">
        <v>146</v>
      </c>
      <c r="K545" s="8" t="s">
        <v>140</v>
      </c>
      <c r="L545" s="9">
        <v>38439</v>
      </c>
      <c r="M545" s="9">
        <v>38440</v>
      </c>
      <c r="S545" s="8" t="s">
        <v>41</v>
      </c>
      <c r="U545" s="8" t="s">
        <v>42</v>
      </c>
      <c r="V545" s="8">
        <f>0</f>
        <v>0</v>
      </c>
      <c r="W545" s="8" t="s">
        <v>720</v>
      </c>
      <c r="X545" s="8" t="s">
        <v>44</v>
      </c>
    </row>
    <row r="546" spans="1:24" s="8" customFormat="1" x14ac:dyDescent="0.25">
      <c r="A546" s="8" t="s">
        <v>3949</v>
      </c>
      <c r="B546" s="8" t="s">
        <v>1751</v>
      </c>
      <c r="C546" s="8" t="s">
        <v>1752</v>
      </c>
      <c r="D546" s="8" t="s">
        <v>1753</v>
      </c>
      <c r="E546" s="8" t="s">
        <v>1754</v>
      </c>
      <c r="F546" s="8" t="s">
        <v>1740</v>
      </c>
      <c r="H546" s="8" t="s">
        <v>38</v>
      </c>
      <c r="J546" s="8" t="s">
        <v>146</v>
      </c>
      <c r="K546" s="8" t="s">
        <v>140</v>
      </c>
      <c r="L546" s="9">
        <v>38439</v>
      </c>
      <c r="M546" s="9">
        <v>38440</v>
      </c>
      <c r="S546" s="8" t="s">
        <v>41</v>
      </c>
      <c r="U546" s="8" t="s">
        <v>42</v>
      </c>
      <c r="V546" s="8">
        <f>0</f>
        <v>0</v>
      </c>
      <c r="W546" s="8" t="s">
        <v>720</v>
      </c>
      <c r="X546" s="8" t="s">
        <v>44</v>
      </c>
    </row>
    <row r="547" spans="1:24" s="8" customFormat="1" x14ac:dyDescent="0.25">
      <c r="A547" s="8" t="s">
        <v>3949</v>
      </c>
      <c r="B547" s="8" t="s">
        <v>1755</v>
      </c>
      <c r="C547" s="8" t="s">
        <v>1752</v>
      </c>
      <c r="D547" s="8" t="s">
        <v>1753</v>
      </c>
      <c r="E547" s="8" t="s">
        <v>1756</v>
      </c>
      <c r="F547" s="8" t="s">
        <v>1740</v>
      </c>
      <c r="H547" s="8" t="s">
        <v>38</v>
      </c>
      <c r="J547" s="8" t="s">
        <v>146</v>
      </c>
      <c r="K547" s="8" t="s">
        <v>140</v>
      </c>
      <c r="L547" s="9">
        <v>38439</v>
      </c>
      <c r="M547" s="9">
        <v>38440</v>
      </c>
      <c r="S547" s="8" t="s">
        <v>41</v>
      </c>
      <c r="U547" s="8" t="s">
        <v>42</v>
      </c>
      <c r="V547" s="8">
        <f>0</f>
        <v>0</v>
      </c>
      <c r="W547" s="8" t="s">
        <v>720</v>
      </c>
      <c r="X547" s="8" t="s">
        <v>44</v>
      </c>
    </row>
    <row r="548" spans="1:24" s="8" customFormat="1" x14ac:dyDescent="0.25">
      <c r="A548" s="8" t="s">
        <v>3949</v>
      </c>
      <c r="B548" s="8" t="s">
        <v>1757</v>
      </c>
      <c r="C548" s="8" t="s">
        <v>1758</v>
      </c>
      <c r="D548" s="8" t="s">
        <v>1759</v>
      </c>
      <c r="E548" s="8" t="s">
        <v>1760</v>
      </c>
      <c r="F548" s="8" t="s">
        <v>1740</v>
      </c>
      <c r="H548" s="8" t="s">
        <v>38</v>
      </c>
      <c r="J548" s="8" t="s">
        <v>146</v>
      </c>
      <c r="K548" s="8" t="s">
        <v>140</v>
      </c>
      <c r="L548" s="9">
        <v>38439</v>
      </c>
      <c r="M548" s="9">
        <v>38440</v>
      </c>
      <c r="S548" s="8" t="s">
        <v>41</v>
      </c>
      <c r="U548" s="8" t="s">
        <v>42</v>
      </c>
      <c r="V548" s="8">
        <f>0</f>
        <v>0</v>
      </c>
      <c r="W548" s="8" t="s">
        <v>720</v>
      </c>
      <c r="X548" s="8" t="s">
        <v>44</v>
      </c>
    </row>
    <row r="549" spans="1:24" s="8" customFormat="1" x14ac:dyDescent="0.25">
      <c r="A549" s="8" t="s">
        <v>3949</v>
      </c>
      <c r="B549" s="8" t="s">
        <v>1761</v>
      </c>
      <c r="C549" s="8" t="s">
        <v>1758</v>
      </c>
      <c r="D549" s="8" t="s">
        <v>1759</v>
      </c>
      <c r="E549" s="8" t="s">
        <v>1762</v>
      </c>
      <c r="F549" s="8" t="s">
        <v>1740</v>
      </c>
      <c r="H549" s="8" t="s">
        <v>38</v>
      </c>
      <c r="J549" s="8" t="s">
        <v>146</v>
      </c>
      <c r="K549" s="8" t="s">
        <v>140</v>
      </c>
      <c r="L549" s="9">
        <v>38439</v>
      </c>
      <c r="M549" s="9">
        <v>38440</v>
      </c>
      <c r="S549" s="8" t="s">
        <v>41</v>
      </c>
      <c r="U549" s="8" t="s">
        <v>42</v>
      </c>
      <c r="V549" s="8">
        <f>0</f>
        <v>0</v>
      </c>
      <c r="W549" s="8" t="s">
        <v>720</v>
      </c>
      <c r="X549" s="8" t="s">
        <v>44</v>
      </c>
    </row>
    <row r="550" spans="1:24" s="8" customFormat="1" x14ac:dyDescent="0.25">
      <c r="A550" s="8" t="s">
        <v>3949</v>
      </c>
      <c r="B550" s="8" t="s">
        <v>1763</v>
      </c>
      <c r="C550" s="8" t="s">
        <v>1758</v>
      </c>
      <c r="D550" s="8" t="s">
        <v>1759</v>
      </c>
      <c r="E550" s="8" t="s">
        <v>1762</v>
      </c>
      <c r="F550" s="8" t="s">
        <v>1740</v>
      </c>
      <c r="H550" s="8" t="s">
        <v>38</v>
      </c>
      <c r="J550" s="8" t="s">
        <v>146</v>
      </c>
      <c r="K550" s="8" t="s">
        <v>140</v>
      </c>
      <c r="L550" s="9">
        <v>38439</v>
      </c>
      <c r="M550" s="9">
        <v>38440</v>
      </c>
      <c r="S550" s="8" t="s">
        <v>41</v>
      </c>
      <c r="U550" s="8" t="s">
        <v>42</v>
      </c>
      <c r="V550" s="8">
        <f>0</f>
        <v>0</v>
      </c>
      <c r="W550" s="8" t="s">
        <v>720</v>
      </c>
      <c r="X550" s="8" t="s">
        <v>44</v>
      </c>
    </row>
    <row r="551" spans="1:24" s="8" customFormat="1" x14ac:dyDescent="0.25">
      <c r="A551" s="8" t="s">
        <v>3949</v>
      </c>
      <c r="B551" s="8" t="s">
        <v>1764</v>
      </c>
      <c r="C551" s="8" t="s">
        <v>1758</v>
      </c>
      <c r="D551" s="8" t="s">
        <v>1759</v>
      </c>
      <c r="E551" s="8" t="s">
        <v>1760</v>
      </c>
      <c r="F551" s="8" t="s">
        <v>1740</v>
      </c>
      <c r="H551" s="8" t="s">
        <v>38</v>
      </c>
      <c r="J551" s="8" t="s">
        <v>146</v>
      </c>
      <c r="K551" s="8" t="s">
        <v>140</v>
      </c>
      <c r="L551" s="9">
        <v>38439</v>
      </c>
      <c r="M551" s="9">
        <v>38440</v>
      </c>
      <c r="S551" s="8" t="s">
        <v>41</v>
      </c>
      <c r="U551" s="8" t="s">
        <v>42</v>
      </c>
      <c r="V551" s="8">
        <f>0</f>
        <v>0</v>
      </c>
      <c r="W551" s="8" t="s">
        <v>720</v>
      </c>
      <c r="X551" s="8" t="s">
        <v>44</v>
      </c>
    </row>
    <row r="552" spans="1:24" s="8" customFormat="1" x14ac:dyDescent="0.25">
      <c r="A552" s="8" t="s">
        <v>3949</v>
      </c>
      <c r="B552" s="8" t="s">
        <v>1765</v>
      </c>
      <c r="C552" s="8" t="s">
        <v>1758</v>
      </c>
      <c r="D552" s="8" t="s">
        <v>1759</v>
      </c>
      <c r="E552" s="8" t="s">
        <v>1760</v>
      </c>
      <c r="F552" s="8" t="s">
        <v>1740</v>
      </c>
      <c r="H552" s="8" t="s">
        <v>38</v>
      </c>
      <c r="J552" s="8" t="s">
        <v>146</v>
      </c>
      <c r="K552" s="8" t="s">
        <v>140</v>
      </c>
      <c r="L552" s="9">
        <v>38439</v>
      </c>
      <c r="M552" s="9">
        <v>38440</v>
      </c>
      <c r="S552" s="8" t="s">
        <v>41</v>
      </c>
      <c r="U552" s="8" t="s">
        <v>42</v>
      </c>
      <c r="V552" s="8">
        <f>0</f>
        <v>0</v>
      </c>
      <c r="W552" s="8" t="s">
        <v>720</v>
      </c>
      <c r="X552" s="8" t="s">
        <v>44</v>
      </c>
    </row>
    <row r="553" spans="1:24" s="8" customFormat="1" x14ac:dyDescent="0.25">
      <c r="A553" s="8" t="s">
        <v>3949</v>
      </c>
      <c r="B553" s="8" t="s">
        <v>1766</v>
      </c>
      <c r="C553" s="8" t="s">
        <v>1758</v>
      </c>
      <c r="D553" s="8" t="s">
        <v>1759</v>
      </c>
      <c r="E553" s="8" t="s">
        <v>1760</v>
      </c>
      <c r="F553" s="8" t="s">
        <v>1740</v>
      </c>
      <c r="H553" s="8" t="s">
        <v>38</v>
      </c>
      <c r="J553" s="8" t="s">
        <v>146</v>
      </c>
      <c r="K553" s="8" t="s">
        <v>140</v>
      </c>
      <c r="L553" s="9">
        <v>38439</v>
      </c>
      <c r="M553" s="9">
        <v>38440</v>
      </c>
      <c r="S553" s="8" t="s">
        <v>41</v>
      </c>
      <c r="U553" s="8" t="s">
        <v>42</v>
      </c>
      <c r="V553" s="8">
        <f>0</f>
        <v>0</v>
      </c>
      <c r="W553" s="8" t="s">
        <v>720</v>
      </c>
      <c r="X553" s="8" t="s">
        <v>44</v>
      </c>
    </row>
    <row r="554" spans="1:24" s="8" customFormat="1" x14ac:dyDescent="0.25">
      <c r="A554" s="8" t="s">
        <v>3949</v>
      </c>
      <c r="B554" s="8" t="s">
        <v>1767</v>
      </c>
      <c r="C554" s="8" t="s">
        <v>1758</v>
      </c>
      <c r="D554" s="8" t="s">
        <v>1759</v>
      </c>
      <c r="E554" s="8" t="s">
        <v>1762</v>
      </c>
      <c r="F554" s="8" t="s">
        <v>1768</v>
      </c>
      <c r="H554" s="8" t="s">
        <v>38</v>
      </c>
      <c r="J554" s="8" t="s">
        <v>146</v>
      </c>
      <c r="K554" s="8" t="s">
        <v>140</v>
      </c>
      <c r="L554" s="9">
        <v>38439</v>
      </c>
      <c r="M554" s="9">
        <v>38440</v>
      </c>
      <c r="S554" s="8" t="s">
        <v>41</v>
      </c>
      <c r="U554" s="8" t="s">
        <v>42</v>
      </c>
      <c r="V554" s="8">
        <f>0</f>
        <v>0</v>
      </c>
      <c r="W554" s="8" t="s">
        <v>720</v>
      </c>
      <c r="X554" s="8" t="s">
        <v>44</v>
      </c>
    </row>
    <row r="555" spans="1:24" s="8" customFormat="1" x14ac:dyDescent="0.25">
      <c r="A555" s="8" t="s">
        <v>3949</v>
      </c>
      <c r="B555" s="8" t="s">
        <v>1769</v>
      </c>
      <c r="C555" s="8" t="s">
        <v>1758</v>
      </c>
      <c r="D555" s="8" t="s">
        <v>1759</v>
      </c>
      <c r="E555" s="8" t="s">
        <v>1760</v>
      </c>
      <c r="F555" s="8" t="s">
        <v>1740</v>
      </c>
      <c r="H555" s="8" t="s">
        <v>38</v>
      </c>
      <c r="J555" s="8" t="s">
        <v>146</v>
      </c>
      <c r="K555" s="8" t="s">
        <v>140</v>
      </c>
      <c r="L555" s="9">
        <v>38439</v>
      </c>
      <c r="M555" s="9">
        <v>38440</v>
      </c>
      <c r="S555" s="8" t="s">
        <v>41</v>
      </c>
      <c r="U555" s="8" t="s">
        <v>42</v>
      </c>
      <c r="V555" s="8">
        <f>0</f>
        <v>0</v>
      </c>
      <c r="W555" s="8" t="s">
        <v>720</v>
      </c>
      <c r="X555" s="8" t="s">
        <v>44</v>
      </c>
    </row>
    <row r="556" spans="1:24" x14ac:dyDescent="0.25">
      <c r="B556" t="s">
        <v>1770</v>
      </c>
      <c r="C556" t="s">
        <v>1758</v>
      </c>
      <c r="D556" t="s">
        <v>1759</v>
      </c>
      <c r="E556" t="s">
        <v>1771</v>
      </c>
      <c r="F556" t="s">
        <v>1740</v>
      </c>
      <c r="H556" t="s">
        <v>38</v>
      </c>
      <c r="J556" t="s">
        <v>146</v>
      </c>
      <c r="K556" t="s">
        <v>140</v>
      </c>
      <c r="L556" s="3">
        <v>38439</v>
      </c>
      <c r="M556" s="3">
        <v>38440</v>
      </c>
      <c r="S556" t="s">
        <v>41</v>
      </c>
      <c r="U556" t="s">
        <v>42</v>
      </c>
      <c r="V556">
        <f>0</f>
        <v>0</v>
      </c>
      <c r="W556" t="s">
        <v>720</v>
      </c>
      <c r="X556" t="s">
        <v>44</v>
      </c>
    </row>
    <row r="557" spans="1:24" x14ac:dyDescent="0.25">
      <c r="B557" t="s">
        <v>1772</v>
      </c>
      <c r="C557" t="s">
        <v>1758</v>
      </c>
      <c r="D557" t="s">
        <v>1759</v>
      </c>
      <c r="E557" t="s">
        <v>1760</v>
      </c>
      <c r="F557" t="s">
        <v>1740</v>
      </c>
      <c r="H557" t="s">
        <v>38</v>
      </c>
      <c r="J557" t="s">
        <v>146</v>
      </c>
      <c r="K557" t="s">
        <v>140</v>
      </c>
      <c r="L557" s="3">
        <v>38439</v>
      </c>
      <c r="M557" s="3">
        <v>38440</v>
      </c>
      <c r="S557" t="s">
        <v>41</v>
      </c>
      <c r="U557" t="s">
        <v>42</v>
      </c>
      <c r="V557">
        <f>0</f>
        <v>0</v>
      </c>
      <c r="W557" t="s">
        <v>720</v>
      </c>
      <c r="X557" t="s">
        <v>44</v>
      </c>
    </row>
    <row r="558" spans="1:24" x14ac:dyDescent="0.25">
      <c r="B558" t="s">
        <v>1773</v>
      </c>
      <c r="C558" t="s">
        <v>1774</v>
      </c>
      <c r="D558" t="s">
        <v>1775</v>
      </c>
      <c r="E558" t="s">
        <v>1776</v>
      </c>
      <c r="F558" t="s">
        <v>1740</v>
      </c>
      <c r="H558" t="s">
        <v>38</v>
      </c>
      <c r="J558" t="s">
        <v>146</v>
      </c>
      <c r="K558" t="s">
        <v>140</v>
      </c>
      <c r="L558" s="3">
        <v>38439</v>
      </c>
      <c r="M558" s="3">
        <v>38440</v>
      </c>
      <c r="S558" t="s">
        <v>41</v>
      </c>
      <c r="U558" t="s">
        <v>42</v>
      </c>
      <c r="V558">
        <f>0</f>
        <v>0</v>
      </c>
      <c r="W558" t="s">
        <v>720</v>
      </c>
      <c r="X558" t="s">
        <v>44</v>
      </c>
    </row>
    <row r="559" spans="1:24" x14ac:dyDescent="0.25">
      <c r="B559" t="s">
        <v>1777</v>
      </c>
      <c r="C559" t="s">
        <v>1774</v>
      </c>
      <c r="D559" t="s">
        <v>1775</v>
      </c>
      <c r="E559" t="s">
        <v>1776</v>
      </c>
      <c r="F559" t="s">
        <v>1778</v>
      </c>
      <c r="H559" t="s">
        <v>38</v>
      </c>
      <c r="J559" t="s">
        <v>146</v>
      </c>
      <c r="K559" t="s">
        <v>140</v>
      </c>
      <c r="L559" s="3">
        <v>38439</v>
      </c>
      <c r="M559" s="3">
        <v>38440</v>
      </c>
      <c r="S559" t="s">
        <v>41</v>
      </c>
      <c r="U559" t="s">
        <v>42</v>
      </c>
      <c r="V559">
        <f>0</f>
        <v>0</v>
      </c>
      <c r="W559" t="s">
        <v>720</v>
      </c>
      <c r="X559" t="s">
        <v>44</v>
      </c>
    </row>
    <row r="560" spans="1:24" x14ac:dyDescent="0.25">
      <c r="B560" t="s">
        <v>1779</v>
      </c>
      <c r="C560" t="s">
        <v>1780</v>
      </c>
      <c r="E560" t="s">
        <v>1781</v>
      </c>
      <c r="F560" t="s">
        <v>1740</v>
      </c>
      <c r="H560" t="s">
        <v>38</v>
      </c>
      <c r="J560" t="s">
        <v>146</v>
      </c>
      <c r="K560" t="s">
        <v>140</v>
      </c>
      <c r="L560" s="3">
        <v>38439</v>
      </c>
      <c r="M560" s="3">
        <v>38440</v>
      </c>
      <c r="S560" t="s">
        <v>41</v>
      </c>
      <c r="U560" t="s">
        <v>42</v>
      </c>
      <c r="V560">
        <f>0</f>
        <v>0</v>
      </c>
      <c r="W560" t="s">
        <v>720</v>
      </c>
      <c r="X560" t="s">
        <v>44</v>
      </c>
    </row>
    <row r="561" spans="1:24" s="8" customFormat="1" x14ac:dyDescent="0.25">
      <c r="A561" s="8" t="s">
        <v>3949</v>
      </c>
      <c r="B561" s="8" t="s">
        <v>1782</v>
      </c>
      <c r="C561" s="8" t="s">
        <v>1780</v>
      </c>
      <c r="E561" s="8" t="s">
        <v>1783</v>
      </c>
      <c r="F561" s="8" t="s">
        <v>1740</v>
      </c>
      <c r="H561" s="8" t="s">
        <v>38</v>
      </c>
      <c r="J561" s="8" t="s">
        <v>146</v>
      </c>
      <c r="K561" s="8" t="s">
        <v>140</v>
      </c>
      <c r="L561" s="9">
        <v>38439</v>
      </c>
      <c r="M561" s="9">
        <v>38440</v>
      </c>
      <c r="S561" s="8" t="s">
        <v>41</v>
      </c>
      <c r="U561" s="8" t="s">
        <v>42</v>
      </c>
      <c r="V561" s="8">
        <f>0</f>
        <v>0</v>
      </c>
      <c r="W561" s="8" t="s">
        <v>720</v>
      </c>
      <c r="X561" s="8" t="s">
        <v>44</v>
      </c>
    </row>
    <row r="562" spans="1:24" s="8" customFormat="1" x14ac:dyDescent="0.25">
      <c r="A562" s="8" t="s">
        <v>3949</v>
      </c>
      <c r="B562" s="8" t="s">
        <v>1784</v>
      </c>
      <c r="C562" s="8" t="s">
        <v>1785</v>
      </c>
      <c r="E562" s="8" t="s">
        <v>1786</v>
      </c>
      <c r="F562" s="8" t="s">
        <v>1740</v>
      </c>
      <c r="H562" s="8" t="s">
        <v>38</v>
      </c>
      <c r="J562" s="8" t="s">
        <v>146</v>
      </c>
      <c r="K562" s="8" t="s">
        <v>140</v>
      </c>
      <c r="L562" s="9">
        <v>38439</v>
      </c>
      <c r="M562" s="9">
        <v>38440</v>
      </c>
      <c r="S562" s="8" t="s">
        <v>41</v>
      </c>
      <c r="U562" s="8" t="s">
        <v>42</v>
      </c>
      <c r="V562" s="8">
        <f>0</f>
        <v>0</v>
      </c>
      <c r="W562" s="8" t="s">
        <v>720</v>
      </c>
      <c r="X562" s="8" t="s">
        <v>44</v>
      </c>
    </row>
    <row r="563" spans="1:24" s="8" customFormat="1" x14ac:dyDescent="0.25">
      <c r="A563" s="8" t="s">
        <v>3949</v>
      </c>
      <c r="B563" s="8" t="s">
        <v>1787</v>
      </c>
      <c r="C563" s="8" t="s">
        <v>1788</v>
      </c>
      <c r="D563" s="8" t="s">
        <v>1789</v>
      </c>
      <c r="E563" s="8" t="s">
        <v>1790</v>
      </c>
      <c r="F563" s="8" t="s">
        <v>1740</v>
      </c>
      <c r="H563" s="8" t="s">
        <v>38</v>
      </c>
      <c r="J563" s="8" t="s">
        <v>146</v>
      </c>
      <c r="K563" s="8" t="s">
        <v>140</v>
      </c>
      <c r="L563" s="9">
        <v>38439</v>
      </c>
      <c r="M563" s="9">
        <v>38440</v>
      </c>
      <c r="S563" s="8" t="s">
        <v>41</v>
      </c>
      <c r="U563" s="8" t="s">
        <v>42</v>
      </c>
      <c r="V563" s="8">
        <f>0</f>
        <v>0</v>
      </c>
      <c r="W563" s="8" t="s">
        <v>720</v>
      </c>
      <c r="X563" s="8" t="s">
        <v>44</v>
      </c>
    </row>
    <row r="564" spans="1:24" s="8" customFormat="1" x14ac:dyDescent="0.25">
      <c r="A564" s="8" t="s">
        <v>3949</v>
      </c>
      <c r="B564" s="8" t="s">
        <v>1791</v>
      </c>
      <c r="C564" s="8" t="s">
        <v>1788</v>
      </c>
      <c r="D564" s="8" t="s">
        <v>1789</v>
      </c>
      <c r="E564" s="8" t="s">
        <v>1790</v>
      </c>
      <c r="F564" s="8" t="s">
        <v>1740</v>
      </c>
      <c r="H564" s="8" t="s">
        <v>38</v>
      </c>
      <c r="J564" s="8" t="s">
        <v>146</v>
      </c>
      <c r="K564" s="8" t="s">
        <v>140</v>
      </c>
      <c r="L564" s="9">
        <v>38439</v>
      </c>
      <c r="M564" s="9">
        <v>38440</v>
      </c>
      <c r="S564" s="8" t="s">
        <v>41</v>
      </c>
      <c r="U564" s="8" t="s">
        <v>42</v>
      </c>
      <c r="V564" s="8">
        <f>0</f>
        <v>0</v>
      </c>
      <c r="W564" s="8" t="s">
        <v>720</v>
      </c>
      <c r="X564" s="8" t="s">
        <v>44</v>
      </c>
    </row>
    <row r="565" spans="1:24" x14ac:dyDescent="0.25">
      <c r="B565" t="s">
        <v>1792</v>
      </c>
      <c r="C565" t="s">
        <v>1793</v>
      </c>
      <c r="D565" t="s">
        <v>1794</v>
      </c>
      <c r="E565" t="s">
        <v>1795</v>
      </c>
      <c r="F565" t="s">
        <v>1740</v>
      </c>
      <c r="H565" t="s">
        <v>38</v>
      </c>
      <c r="J565" t="s">
        <v>146</v>
      </c>
      <c r="K565" t="s">
        <v>140</v>
      </c>
      <c r="L565" s="3">
        <v>38439</v>
      </c>
      <c r="M565" s="3">
        <v>38440</v>
      </c>
      <c r="S565" t="s">
        <v>41</v>
      </c>
      <c r="U565" t="s">
        <v>42</v>
      </c>
      <c r="V565">
        <f>0</f>
        <v>0</v>
      </c>
      <c r="W565" t="s">
        <v>720</v>
      </c>
      <c r="X565" t="s">
        <v>44</v>
      </c>
    </row>
    <row r="566" spans="1:24" x14ac:dyDescent="0.25">
      <c r="B566" t="s">
        <v>1796</v>
      </c>
      <c r="C566" t="s">
        <v>1793</v>
      </c>
      <c r="D566" t="s">
        <v>1794</v>
      </c>
      <c r="E566" t="s">
        <v>1795</v>
      </c>
      <c r="F566" t="s">
        <v>1740</v>
      </c>
      <c r="H566" t="s">
        <v>38</v>
      </c>
      <c r="J566" t="s">
        <v>146</v>
      </c>
      <c r="K566" t="s">
        <v>140</v>
      </c>
      <c r="L566" s="3">
        <v>38439</v>
      </c>
      <c r="M566" s="3">
        <v>38440</v>
      </c>
      <c r="S566" t="s">
        <v>41</v>
      </c>
      <c r="U566" t="s">
        <v>42</v>
      </c>
      <c r="V566">
        <f>0</f>
        <v>0</v>
      </c>
      <c r="W566" t="s">
        <v>720</v>
      </c>
      <c r="X566" t="s">
        <v>44</v>
      </c>
    </row>
    <row r="567" spans="1:24" x14ac:dyDescent="0.25">
      <c r="B567" t="s">
        <v>1797</v>
      </c>
      <c r="C567" t="s">
        <v>1798</v>
      </c>
      <c r="D567" t="s">
        <v>1799</v>
      </c>
      <c r="E567" t="s">
        <v>1800</v>
      </c>
      <c r="F567" t="s">
        <v>1801</v>
      </c>
      <c r="H567" t="s">
        <v>38</v>
      </c>
      <c r="J567" t="s">
        <v>146</v>
      </c>
      <c r="K567" t="s">
        <v>140</v>
      </c>
      <c r="L567" s="3">
        <v>38432</v>
      </c>
      <c r="M567" s="3">
        <v>38432</v>
      </c>
      <c r="S567" t="s">
        <v>41</v>
      </c>
      <c r="U567" t="s">
        <v>42</v>
      </c>
      <c r="V567">
        <f>0</f>
        <v>0</v>
      </c>
      <c r="W567" t="s">
        <v>720</v>
      </c>
      <c r="X567" t="s">
        <v>44</v>
      </c>
    </row>
    <row r="568" spans="1:24" s="8" customFormat="1" x14ac:dyDescent="0.25">
      <c r="A568" s="8" t="s">
        <v>3949</v>
      </c>
      <c r="B568" s="8" t="s">
        <v>1802</v>
      </c>
      <c r="C568" s="8" t="s">
        <v>1047</v>
      </c>
      <c r="D568" s="8" t="s">
        <v>1803</v>
      </c>
      <c r="F568" s="8" t="s">
        <v>190</v>
      </c>
      <c r="H568" s="8" t="s">
        <v>38</v>
      </c>
      <c r="J568" s="8" t="s">
        <v>125</v>
      </c>
      <c r="K568" s="8" t="s">
        <v>126</v>
      </c>
      <c r="L568" s="9">
        <v>38393</v>
      </c>
      <c r="M568" s="9">
        <v>38446</v>
      </c>
      <c r="S568" s="8" t="s">
        <v>41</v>
      </c>
      <c r="U568" s="8" t="s">
        <v>42</v>
      </c>
      <c r="V568" s="8">
        <f>0</f>
        <v>0</v>
      </c>
      <c r="W568" s="8" t="s">
        <v>128</v>
      </c>
      <c r="X568" s="8" t="s">
        <v>44</v>
      </c>
    </row>
    <row r="569" spans="1:24" s="8" customFormat="1" x14ac:dyDescent="0.25">
      <c r="A569" s="8" t="s">
        <v>3949</v>
      </c>
      <c r="B569" s="8" t="s">
        <v>1804</v>
      </c>
      <c r="C569" s="8" t="s">
        <v>1805</v>
      </c>
      <c r="D569" s="8" t="s">
        <v>1806</v>
      </c>
      <c r="E569" s="8" t="s">
        <v>1807</v>
      </c>
      <c r="H569" s="8" t="s">
        <v>38</v>
      </c>
      <c r="J569" s="8" t="s">
        <v>146</v>
      </c>
      <c r="K569" s="8" t="s">
        <v>140</v>
      </c>
      <c r="L569" s="9">
        <v>38426</v>
      </c>
      <c r="M569" s="9">
        <v>38426</v>
      </c>
      <c r="S569" s="8" t="s">
        <v>41</v>
      </c>
      <c r="U569" s="8" t="s">
        <v>42</v>
      </c>
      <c r="V569" s="8">
        <f>0</f>
        <v>0</v>
      </c>
      <c r="W569" s="8" t="s">
        <v>720</v>
      </c>
      <c r="X569" s="8" t="s">
        <v>44</v>
      </c>
    </row>
    <row r="570" spans="1:24" s="8" customFormat="1" x14ac:dyDescent="0.25">
      <c r="A570" s="8" t="s">
        <v>3949</v>
      </c>
      <c r="B570" s="8" t="s">
        <v>1808</v>
      </c>
      <c r="C570" s="8" t="s">
        <v>1805</v>
      </c>
      <c r="D570" s="8" t="s">
        <v>1806</v>
      </c>
      <c r="E570" s="8" t="s">
        <v>1807</v>
      </c>
      <c r="H570" s="8" t="s">
        <v>38</v>
      </c>
      <c r="J570" s="8" t="s">
        <v>146</v>
      </c>
      <c r="K570" s="8" t="s">
        <v>140</v>
      </c>
      <c r="L570" s="9">
        <v>38426</v>
      </c>
      <c r="M570" s="9">
        <v>38427</v>
      </c>
      <c r="S570" s="8" t="s">
        <v>41</v>
      </c>
      <c r="U570" s="8" t="s">
        <v>42</v>
      </c>
      <c r="V570" s="8">
        <f>0</f>
        <v>0</v>
      </c>
      <c r="W570" s="8" t="s">
        <v>720</v>
      </c>
      <c r="X570" s="8" t="s">
        <v>44</v>
      </c>
    </row>
    <row r="571" spans="1:24" s="8" customFormat="1" x14ac:dyDescent="0.25">
      <c r="A571" s="8" t="s">
        <v>3949</v>
      </c>
      <c r="B571" s="8" t="s">
        <v>1809</v>
      </c>
      <c r="C571" s="8" t="s">
        <v>1805</v>
      </c>
      <c r="D571" s="8" t="s">
        <v>1806</v>
      </c>
      <c r="E571" s="8" t="s">
        <v>1810</v>
      </c>
      <c r="H571" s="8" t="s">
        <v>38</v>
      </c>
      <c r="J571" s="8" t="s">
        <v>146</v>
      </c>
      <c r="K571" s="8" t="s">
        <v>140</v>
      </c>
      <c r="L571" s="9">
        <v>38426</v>
      </c>
      <c r="M571" s="9">
        <v>38427</v>
      </c>
      <c r="S571" s="8" t="s">
        <v>41</v>
      </c>
      <c r="U571" s="8" t="s">
        <v>42</v>
      </c>
      <c r="V571" s="8">
        <f>0</f>
        <v>0</v>
      </c>
      <c r="W571" s="8" t="s">
        <v>720</v>
      </c>
      <c r="X571" s="8" t="s">
        <v>44</v>
      </c>
    </row>
    <row r="572" spans="1:24" s="8" customFormat="1" x14ac:dyDescent="0.25">
      <c r="A572" s="8" t="s">
        <v>3949</v>
      </c>
      <c r="B572" s="8" t="s">
        <v>1811</v>
      </c>
      <c r="C572" s="8" t="s">
        <v>1812</v>
      </c>
      <c r="D572" s="8" t="s">
        <v>1813</v>
      </c>
      <c r="H572" s="8" t="s">
        <v>38</v>
      </c>
      <c r="J572" s="8" t="s">
        <v>146</v>
      </c>
      <c r="K572" s="8" t="s">
        <v>140</v>
      </c>
      <c r="L572" s="9">
        <v>38426</v>
      </c>
      <c r="M572" s="9">
        <v>38427</v>
      </c>
      <c r="S572" s="8" t="s">
        <v>41</v>
      </c>
      <c r="U572" s="8" t="s">
        <v>42</v>
      </c>
      <c r="V572" s="8">
        <f>0</f>
        <v>0</v>
      </c>
      <c r="W572" s="8" t="s">
        <v>720</v>
      </c>
      <c r="X572" s="8" t="s">
        <v>44</v>
      </c>
    </row>
    <row r="573" spans="1:24" s="8" customFormat="1" x14ac:dyDescent="0.25">
      <c r="A573" s="8" t="s">
        <v>3949</v>
      </c>
      <c r="B573" s="8" t="s">
        <v>1814</v>
      </c>
      <c r="C573" s="8" t="s">
        <v>1815</v>
      </c>
      <c r="D573" s="8" t="s">
        <v>1816</v>
      </c>
      <c r="E573" s="8" t="s">
        <v>1817</v>
      </c>
      <c r="F573" s="8" t="s">
        <v>1740</v>
      </c>
      <c r="H573" s="8" t="s">
        <v>38</v>
      </c>
      <c r="J573" s="8" t="s">
        <v>146</v>
      </c>
      <c r="K573" s="8" t="s">
        <v>140</v>
      </c>
      <c r="L573" s="9">
        <v>38439</v>
      </c>
      <c r="M573" s="9">
        <v>38440</v>
      </c>
      <c r="S573" s="8" t="s">
        <v>41</v>
      </c>
      <c r="U573" s="8" t="s">
        <v>42</v>
      </c>
      <c r="V573" s="8">
        <f>0</f>
        <v>0</v>
      </c>
      <c r="W573" s="8" t="s">
        <v>720</v>
      </c>
      <c r="X573" s="8" t="s">
        <v>44</v>
      </c>
    </row>
    <row r="574" spans="1:24" s="8" customFormat="1" x14ac:dyDescent="0.25">
      <c r="A574" s="8" t="s">
        <v>3949</v>
      </c>
      <c r="B574" s="8" t="s">
        <v>1818</v>
      </c>
      <c r="C574" s="8" t="s">
        <v>1819</v>
      </c>
      <c r="D574" s="8" t="s">
        <v>1820</v>
      </c>
      <c r="E574" s="8" t="s">
        <v>1821</v>
      </c>
      <c r="F574" s="8" t="s">
        <v>1740</v>
      </c>
      <c r="H574" s="8" t="s">
        <v>38</v>
      </c>
      <c r="J574" s="8" t="s">
        <v>146</v>
      </c>
      <c r="K574" s="8" t="s">
        <v>140</v>
      </c>
      <c r="L574" s="9">
        <v>38439</v>
      </c>
      <c r="M574" s="9">
        <v>38440</v>
      </c>
      <c r="S574" s="8" t="s">
        <v>41</v>
      </c>
      <c r="U574" s="8" t="s">
        <v>42</v>
      </c>
      <c r="V574" s="8">
        <f>0</f>
        <v>0</v>
      </c>
      <c r="W574" s="8" t="s">
        <v>720</v>
      </c>
      <c r="X574" s="8" t="s">
        <v>44</v>
      </c>
    </row>
    <row r="575" spans="1:24" s="8" customFormat="1" x14ac:dyDescent="0.25">
      <c r="A575" s="8" t="s">
        <v>3949</v>
      </c>
      <c r="B575" s="8" t="s">
        <v>1822</v>
      </c>
      <c r="C575" s="8" t="s">
        <v>1823</v>
      </c>
      <c r="D575" s="8" t="s">
        <v>1824</v>
      </c>
      <c r="E575" s="8" t="s">
        <v>1825</v>
      </c>
      <c r="F575" s="8" t="s">
        <v>1740</v>
      </c>
      <c r="H575" s="8" t="s">
        <v>38</v>
      </c>
      <c r="J575" s="8" t="s">
        <v>146</v>
      </c>
      <c r="K575" s="8" t="s">
        <v>140</v>
      </c>
      <c r="L575" s="9">
        <v>38439</v>
      </c>
      <c r="M575" s="9">
        <v>38440</v>
      </c>
      <c r="S575" s="8" t="s">
        <v>41</v>
      </c>
      <c r="U575" s="8" t="s">
        <v>42</v>
      </c>
      <c r="V575" s="8">
        <f>0</f>
        <v>0</v>
      </c>
      <c r="W575" s="8" t="s">
        <v>720</v>
      </c>
      <c r="X575" s="8" t="s">
        <v>44</v>
      </c>
    </row>
    <row r="576" spans="1:24" s="8" customFormat="1" x14ac:dyDescent="0.25">
      <c r="A576" s="8" t="s">
        <v>3949</v>
      </c>
      <c r="B576" s="8" t="s">
        <v>1826</v>
      </c>
      <c r="C576" s="8" t="s">
        <v>1827</v>
      </c>
      <c r="D576" s="8" t="s">
        <v>1828</v>
      </c>
      <c r="E576" s="8" t="s">
        <v>1829</v>
      </c>
      <c r="F576" s="8" t="s">
        <v>1740</v>
      </c>
      <c r="H576" s="8" t="s">
        <v>38</v>
      </c>
      <c r="J576" s="8" t="s">
        <v>146</v>
      </c>
      <c r="K576" s="8" t="s">
        <v>140</v>
      </c>
      <c r="L576" s="9">
        <v>38439</v>
      </c>
      <c r="M576" s="9">
        <v>38440</v>
      </c>
      <c r="S576" s="8" t="s">
        <v>41</v>
      </c>
      <c r="U576" s="8" t="s">
        <v>42</v>
      </c>
      <c r="V576" s="8">
        <f>0</f>
        <v>0</v>
      </c>
      <c r="W576" s="8" t="s">
        <v>720</v>
      </c>
      <c r="X576" s="8" t="s">
        <v>44</v>
      </c>
    </row>
    <row r="577" spans="1:24" s="8" customFormat="1" x14ac:dyDescent="0.25">
      <c r="A577" s="8" t="s">
        <v>3949</v>
      </c>
      <c r="B577" s="8" t="s">
        <v>1830</v>
      </c>
      <c r="C577" s="8" t="s">
        <v>1827</v>
      </c>
      <c r="D577" s="8" t="s">
        <v>1828</v>
      </c>
      <c r="E577" s="8" t="s">
        <v>1829</v>
      </c>
      <c r="F577" s="8" t="s">
        <v>1740</v>
      </c>
      <c r="H577" s="8" t="s">
        <v>38</v>
      </c>
      <c r="J577" s="8" t="s">
        <v>146</v>
      </c>
      <c r="K577" s="8" t="s">
        <v>140</v>
      </c>
      <c r="L577" s="9">
        <v>38439</v>
      </c>
      <c r="M577" s="9">
        <v>38440</v>
      </c>
      <c r="S577" s="8" t="s">
        <v>41</v>
      </c>
      <c r="U577" s="8" t="s">
        <v>42</v>
      </c>
      <c r="V577" s="8">
        <f>0</f>
        <v>0</v>
      </c>
      <c r="W577" s="8" t="s">
        <v>720</v>
      </c>
      <c r="X577" s="8" t="s">
        <v>44</v>
      </c>
    </row>
    <row r="578" spans="1:24" s="8" customFormat="1" x14ac:dyDescent="0.25">
      <c r="A578" s="8" t="s">
        <v>3949</v>
      </c>
      <c r="B578" s="8" t="s">
        <v>1831</v>
      </c>
      <c r="C578" s="8" t="s">
        <v>1827</v>
      </c>
      <c r="D578" s="8" t="s">
        <v>1828</v>
      </c>
      <c r="E578" s="8" t="s">
        <v>1829</v>
      </c>
      <c r="F578" s="8" t="s">
        <v>1740</v>
      </c>
      <c r="H578" s="8" t="s">
        <v>38</v>
      </c>
      <c r="J578" s="8" t="s">
        <v>146</v>
      </c>
      <c r="K578" s="8" t="s">
        <v>140</v>
      </c>
      <c r="L578" s="9">
        <v>38439</v>
      </c>
      <c r="M578" s="9">
        <v>38440</v>
      </c>
      <c r="S578" s="8" t="s">
        <v>41</v>
      </c>
      <c r="U578" s="8" t="s">
        <v>42</v>
      </c>
      <c r="V578" s="8">
        <f>0</f>
        <v>0</v>
      </c>
      <c r="W578" s="8" t="s">
        <v>720</v>
      </c>
      <c r="X578" s="8" t="s">
        <v>44</v>
      </c>
    </row>
    <row r="579" spans="1:24" s="8" customFormat="1" x14ac:dyDescent="0.25">
      <c r="A579" s="8" t="s">
        <v>3949</v>
      </c>
      <c r="B579" s="8" t="s">
        <v>1832</v>
      </c>
      <c r="C579" s="8" t="s">
        <v>1827</v>
      </c>
      <c r="D579" s="8" t="s">
        <v>1828</v>
      </c>
      <c r="E579" s="8" t="s">
        <v>1829</v>
      </c>
      <c r="F579" s="8" t="s">
        <v>1740</v>
      </c>
      <c r="H579" s="8" t="s">
        <v>38</v>
      </c>
      <c r="J579" s="8" t="s">
        <v>146</v>
      </c>
      <c r="K579" s="8" t="s">
        <v>140</v>
      </c>
      <c r="L579" s="9">
        <v>38439</v>
      </c>
      <c r="M579" s="9">
        <v>38440</v>
      </c>
      <c r="S579" s="8" t="s">
        <v>41</v>
      </c>
      <c r="U579" s="8" t="s">
        <v>42</v>
      </c>
      <c r="V579" s="8">
        <f>0</f>
        <v>0</v>
      </c>
      <c r="W579" s="8" t="s">
        <v>720</v>
      </c>
      <c r="X579" s="8" t="s">
        <v>44</v>
      </c>
    </row>
    <row r="580" spans="1:24" x14ac:dyDescent="0.25">
      <c r="B580" t="s">
        <v>1833</v>
      </c>
      <c r="C580" t="s">
        <v>1827</v>
      </c>
      <c r="D580" t="s">
        <v>1828</v>
      </c>
      <c r="E580" t="s">
        <v>1829</v>
      </c>
      <c r="F580" t="s">
        <v>1740</v>
      </c>
      <c r="H580" t="s">
        <v>38</v>
      </c>
      <c r="J580" t="s">
        <v>146</v>
      </c>
      <c r="K580" t="s">
        <v>140</v>
      </c>
      <c r="L580" s="3">
        <v>38439</v>
      </c>
      <c r="M580" s="3">
        <v>38440</v>
      </c>
      <c r="S580" t="s">
        <v>41</v>
      </c>
      <c r="U580" t="s">
        <v>42</v>
      </c>
      <c r="V580">
        <f>0</f>
        <v>0</v>
      </c>
      <c r="W580" t="s">
        <v>720</v>
      </c>
      <c r="X580" t="s">
        <v>44</v>
      </c>
    </row>
    <row r="581" spans="1:24" x14ac:dyDescent="0.25">
      <c r="B581" t="s">
        <v>1834</v>
      </c>
      <c r="C581" t="s">
        <v>1827</v>
      </c>
      <c r="D581" t="s">
        <v>1828</v>
      </c>
      <c r="E581" t="s">
        <v>1829</v>
      </c>
      <c r="F581" t="s">
        <v>1740</v>
      </c>
      <c r="H581" t="s">
        <v>38</v>
      </c>
      <c r="J581" t="s">
        <v>146</v>
      </c>
      <c r="K581" t="s">
        <v>140</v>
      </c>
      <c r="L581" s="3">
        <v>38439</v>
      </c>
      <c r="M581" s="3">
        <v>38440</v>
      </c>
      <c r="S581" t="s">
        <v>41</v>
      </c>
      <c r="U581" t="s">
        <v>42</v>
      </c>
      <c r="V581">
        <f>0</f>
        <v>0</v>
      </c>
      <c r="W581" t="s">
        <v>720</v>
      </c>
      <c r="X581" t="s">
        <v>44</v>
      </c>
    </row>
    <row r="582" spans="1:24" x14ac:dyDescent="0.25">
      <c r="B582" t="s">
        <v>1835</v>
      </c>
      <c r="C582" t="s">
        <v>1827</v>
      </c>
      <c r="D582" t="s">
        <v>1828</v>
      </c>
      <c r="E582" t="s">
        <v>1829</v>
      </c>
      <c r="F582" t="s">
        <v>1740</v>
      </c>
      <c r="H582" t="s">
        <v>38</v>
      </c>
      <c r="J582" t="s">
        <v>146</v>
      </c>
      <c r="K582" t="s">
        <v>140</v>
      </c>
      <c r="L582" s="3">
        <v>38439</v>
      </c>
      <c r="M582" s="3">
        <v>38440</v>
      </c>
      <c r="S582" t="s">
        <v>41</v>
      </c>
      <c r="U582" t="s">
        <v>42</v>
      </c>
      <c r="V582">
        <f>0</f>
        <v>0</v>
      </c>
      <c r="W582" t="s">
        <v>720</v>
      </c>
      <c r="X582" t="s">
        <v>44</v>
      </c>
    </row>
    <row r="583" spans="1:24" x14ac:dyDescent="0.25">
      <c r="B583" t="s">
        <v>1836</v>
      </c>
      <c r="C583" t="s">
        <v>1827</v>
      </c>
      <c r="D583" t="s">
        <v>1828</v>
      </c>
      <c r="E583" t="s">
        <v>1829</v>
      </c>
      <c r="F583" t="s">
        <v>1740</v>
      </c>
      <c r="H583" t="s">
        <v>38</v>
      </c>
      <c r="J583" t="s">
        <v>146</v>
      </c>
      <c r="K583" t="s">
        <v>140</v>
      </c>
      <c r="L583" s="3">
        <v>38439</v>
      </c>
      <c r="M583" s="3">
        <v>38440</v>
      </c>
      <c r="S583" t="s">
        <v>41</v>
      </c>
      <c r="U583" t="s">
        <v>42</v>
      </c>
      <c r="V583">
        <f>0</f>
        <v>0</v>
      </c>
      <c r="W583" t="s">
        <v>720</v>
      </c>
      <c r="X583" t="s">
        <v>44</v>
      </c>
    </row>
    <row r="584" spans="1:24" x14ac:dyDescent="0.25">
      <c r="B584" t="s">
        <v>1837</v>
      </c>
      <c r="C584" t="s">
        <v>1827</v>
      </c>
      <c r="D584" t="s">
        <v>1828</v>
      </c>
      <c r="E584" t="s">
        <v>1829</v>
      </c>
      <c r="F584" t="s">
        <v>1740</v>
      </c>
      <c r="H584" t="s">
        <v>38</v>
      </c>
      <c r="J584" t="s">
        <v>146</v>
      </c>
      <c r="K584" t="s">
        <v>140</v>
      </c>
      <c r="L584" s="3">
        <v>38439</v>
      </c>
      <c r="M584" s="3">
        <v>38440</v>
      </c>
      <c r="S584" t="s">
        <v>41</v>
      </c>
      <c r="U584" t="s">
        <v>42</v>
      </c>
      <c r="V584">
        <f>0</f>
        <v>0</v>
      </c>
      <c r="W584" t="s">
        <v>720</v>
      </c>
      <c r="X584" t="s">
        <v>44</v>
      </c>
    </row>
    <row r="585" spans="1:24" x14ac:dyDescent="0.25">
      <c r="B585" t="s">
        <v>1838</v>
      </c>
      <c r="C585" t="s">
        <v>1827</v>
      </c>
      <c r="D585" t="s">
        <v>1828</v>
      </c>
      <c r="E585" t="s">
        <v>1829</v>
      </c>
      <c r="F585" t="s">
        <v>1740</v>
      </c>
      <c r="H585" t="s">
        <v>38</v>
      </c>
      <c r="J585" t="s">
        <v>146</v>
      </c>
      <c r="K585" t="s">
        <v>140</v>
      </c>
      <c r="L585" s="3">
        <v>38439</v>
      </c>
      <c r="M585" s="3">
        <v>38440</v>
      </c>
      <c r="S585" t="s">
        <v>41</v>
      </c>
      <c r="U585" t="s">
        <v>42</v>
      </c>
      <c r="V585">
        <f>0</f>
        <v>0</v>
      </c>
      <c r="W585" t="s">
        <v>720</v>
      </c>
      <c r="X585" t="s">
        <v>44</v>
      </c>
    </row>
    <row r="586" spans="1:24" x14ac:dyDescent="0.25">
      <c r="B586" t="s">
        <v>1839</v>
      </c>
      <c r="C586" t="s">
        <v>1559</v>
      </c>
      <c r="D586" t="s">
        <v>1840</v>
      </c>
      <c r="E586" t="s">
        <v>1841</v>
      </c>
      <c r="F586" t="s">
        <v>1740</v>
      </c>
      <c r="H586" t="s">
        <v>38</v>
      </c>
      <c r="J586" t="s">
        <v>146</v>
      </c>
      <c r="K586" t="s">
        <v>140</v>
      </c>
      <c r="L586" s="3">
        <v>38439</v>
      </c>
      <c r="M586" s="3">
        <v>38440</v>
      </c>
      <c r="S586" t="s">
        <v>41</v>
      </c>
      <c r="U586" t="s">
        <v>42</v>
      </c>
      <c r="V586">
        <f>0</f>
        <v>0</v>
      </c>
      <c r="W586" t="s">
        <v>720</v>
      </c>
      <c r="X586" t="s">
        <v>44</v>
      </c>
    </row>
    <row r="587" spans="1:24" x14ac:dyDescent="0.25">
      <c r="B587" t="s">
        <v>1842</v>
      </c>
      <c r="C587" t="s">
        <v>1780</v>
      </c>
      <c r="F587" t="s">
        <v>1329</v>
      </c>
      <c r="H587" t="s">
        <v>38</v>
      </c>
      <c r="J587" t="s">
        <v>146</v>
      </c>
      <c r="K587" t="s">
        <v>140</v>
      </c>
      <c r="L587" s="3">
        <v>38155</v>
      </c>
      <c r="M587" s="3">
        <v>38159</v>
      </c>
      <c r="S587" t="s">
        <v>41</v>
      </c>
      <c r="U587" t="s">
        <v>42</v>
      </c>
      <c r="V587">
        <f>0</f>
        <v>0</v>
      </c>
      <c r="W587" t="s">
        <v>720</v>
      </c>
      <c r="X587" t="s">
        <v>44</v>
      </c>
    </row>
    <row r="588" spans="1:24" s="8" customFormat="1" x14ac:dyDescent="0.25">
      <c r="A588" s="8" t="s">
        <v>3949</v>
      </c>
      <c r="B588" s="8" t="s">
        <v>1843</v>
      </c>
      <c r="C588" s="8" t="s">
        <v>1780</v>
      </c>
      <c r="F588" s="8" t="s">
        <v>1329</v>
      </c>
      <c r="H588" s="8" t="s">
        <v>38</v>
      </c>
      <c r="J588" s="8" t="s">
        <v>146</v>
      </c>
      <c r="K588" s="8" t="s">
        <v>140</v>
      </c>
      <c r="L588" s="9">
        <v>38155</v>
      </c>
      <c r="M588" s="9">
        <v>38159</v>
      </c>
      <c r="S588" s="8" t="s">
        <v>41</v>
      </c>
      <c r="U588" s="8" t="s">
        <v>42</v>
      </c>
      <c r="V588" s="8">
        <f>0</f>
        <v>0</v>
      </c>
      <c r="W588" s="8" t="s">
        <v>720</v>
      </c>
      <c r="X588" s="8" t="s">
        <v>44</v>
      </c>
    </row>
    <row r="589" spans="1:24" s="8" customFormat="1" x14ac:dyDescent="0.25">
      <c r="A589" s="8" t="s">
        <v>3949</v>
      </c>
      <c r="B589" s="8" t="s">
        <v>1844</v>
      </c>
      <c r="C589" s="8" t="s">
        <v>1845</v>
      </c>
      <c r="F589" s="8" t="s">
        <v>190</v>
      </c>
      <c r="H589" s="8" t="s">
        <v>38</v>
      </c>
      <c r="J589" s="8" t="s">
        <v>139</v>
      </c>
      <c r="K589" s="8" t="s">
        <v>140</v>
      </c>
      <c r="L589" s="9">
        <v>38393</v>
      </c>
      <c r="M589" s="9">
        <v>38446</v>
      </c>
      <c r="S589" s="8" t="s">
        <v>41</v>
      </c>
      <c r="U589" s="8" t="s">
        <v>42</v>
      </c>
      <c r="V589" s="8">
        <f>0</f>
        <v>0</v>
      </c>
      <c r="W589" s="8" t="s">
        <v>43</v>
      </c>
      <c r="X589" s="8" t="s">
        <v>44</v>
      </c>
    </row>
    <row r="590" spans="1:24" s="8" customFormat="1" x14ac:dyDescent="0.25">
      <c r="A590" s="8" t="s">
        <v>3949</v>
      </c>
      <c r="B590" s="8" t="s">
        <v>1846</v>
      </c>
      <c r="C590" s="8" t="s">
        <v>1847</v>
      </c>
      <c r="D590" s="8" t="s">
        <v>1848</v>
      </c>
      <c r="E590" s="8" t="s">
        <v>1849</v>
      </c>
      <c r="H590" s="8" t="s">
        <v>38</v>
      </c>
      <c r="J590" s="8" t="s">
        <v>146</v>
      </c>
      <c r="K590" s="8" t="s">
        <v>140</v>
      </c>
      <c r="L590" s="9">
        <v>38446</v>
      </c>
      <c r="M590" s="9">
        <v>38447</v>
      </c>
      <c r="S590" s="8" t="s">
        <v>41</v>
      </c>
      <c r="U590" s="8" t="s">
        <v>42</v>
      </c>
      <c r="V590" s="8">
        <f>0</f>
        <v>0</v>
      </c>
      <c r="W590" s="8" t="s">
        <v>720</v>
      </c>
      <c r="X590" s="8" t="s">
        <v>44</v>
      </c>
    </row>
    <row r="591" spans="1:24" s="8" customFormat="1" x14ac:dyDescent="0.25">
      <c r="A591" s="8" t="s">
        <v>3949</v>
      </c>
      <c r="B591" s="8" t="s">
        <v>1850</v>
      </c>
      <c r="C591" s="8" t="s">
        <v>1847</v>
      </c>
      <c r="D591" s="8" t="s">
        <v>1848</v>
      </c>
      <c r="E591" s="8" t="s">
        <v>1849</v>
      </c>
      <c r="H591" s="8" t="s">
        <v>38</v>
      </c>
      <c r="J591" s="8" t="s">
        <v>146</v>
      </c>
      <c r="K591" s="8" t="s">
        <v>140</v>
      </c>
      <c r="L591" s="9">
        <v>38446</v>
      </c>
      <c r="M591" s="9">
        <v>38447</v>
      </c>
      <c r="S591" s="8" t="s">
        <v>41</v>
      </c>
      <c r="U591" s="8" t="s">
        <v>42</v>
      </c>
      <c r="V591" s="8">
        <f>0</f>
        <v>0</v>
      </c>
      <c r="W591" s="8" t="s">
        <v>720</v>
      </c>
      <c r="X591" s="8" t="s">
        <v>44</v>
      </c>
    </row>
    <row r="592" spans="1:24" x14ac:dyDescent="0.25">
      <c r="B592" t="s">
        <v>1851</v>
      </c>
      <c r="C592" t="s">
        <v>1852</v>
      </c>
      <c r="D592" t="s">
        <v>1853</v>
      </c>
      <c r="F592" t="s">
        <v>190</v>
      </c>
      <c r="H592" t="s">
        <v>38</v>
      </c>
      <c r="J592" t="s">
        <v>139</v>
      </c>
      <c r="K592" t="s">
        <v>140</v>
      </c>
      <c r="L592" s="3">
        <v>38393</v>
      </c>
      <c r="M592" s="3">
        <v>38447</v>
      </c>
      <c r="S592" t="s">
        <v>41</v>
      </c>
      <c r="U592" t="s">
        <v>42</v>
      </c>
      <c r="V592">
        <f>0</f>
        <v>0</v>
      </c>
      <c r="W592" t="s">
        <v>43</v>
      </c>
      <c r="X592" t="s">
        <v>44</v>
      </c>
    </row>
    <row r="593" spans="1:30" x14ac:dyDescent="0.25">
      <c r="B593" t="s">
        <v>1854</v>
      </c>
      <c r="C593" t="s">
        <v>1415</v>
      </c>
      <c r="D593" t="s">
        <v>1855</v>
      </c>
      <c r="E593" t="s">
        <v>1856</v>
      </c>
      <c r="F593" t="s">
        <v>1424</v>
      </c>
      <c r="G593" t="s">
        <v>1857</v>
      </c>
      <c r="H593" t="s">
        <v>38</v>
      </c>
      <c r="J593" t="s">
        <v>107</v>
      </c>
      <c r="K593" t="s">
        <v>108</v>
      </c>
      <c r="L593" s="3">
        <v>38393</v>
      </c>
      <c r="M593" s="3">
        <v>38447</v>
      </c>
      <c r="S593" t="s">
        <v>41</v>
      </c>
      <c r="U593" t="s">
        <v>42</v>
      </c>
      <c r="V593">
        <f>0</f>
        <v>0</v>
      </c>
      <c r="W593" t="s">
        <v>108</v>
      </c>
      <c r="X593" t="s">
        <v>44</v>
      </c>
      <c r="AD593" s="3">
        <v>38082</v>
      </c>
    </row>
    <row r="594" spans="1:30" s="8" customFormat="1" x14ac:dyDescent="0.25">
      <c r="A594" s="8" t="s">
        <v>3949</v>
      </c>
      <c r="B594" s="8" t="s">
        <v>1858</v>
      </c>
      <c r="C594" s="8" t="s">
        <v>1859</v>
      </c>
      <c r="D594" s="8" t="s">
        <v>1860</v>
      </c>
      <c r="F594" s="8" t="s">
        <v>190</v>
      </c>
      <c r="H594" s="8" t="s">
        <v>38</v>
      </c>
      <c r="J594" s="8" t="s">
        <v>146</v>
      </c>
      <c r="K594" s="8" t="s">
        <v>140</v>
      </c>
      <c r="L594" s="9">
        <v>38453</v>
      </c>
      <c r="M594" s="9">
        <v>38453</v>
      </c>
      <c r="S594" s="8" t="s">
        <v>41</v>
      </c>
      <c r="U594" s="8" t="s">
        <v>42</v>
      </c>
      <c r="V594" s="8">
        <f>0</f>
        <v>0</v>
      </c>
      <c r="W594" s="8" t="s">
        <v>147</v>
      </c>
      <c r="X594" s="8" t="s">
        <v>44</v>
      </c>
    </row>
    <row r="595" spans="1:30" s="8" customFormat="1" x14ac:dyDescent="0.25">
      <c r="A595" s="8" t="s">
        <v>3949</v>
      </c>
      <c r="B595" s="8" t="s">
        <v>1861</v>
      </c>
      <c r="C595" s="8" t="s">
        <v>1859</v>
      </c>
      <c r="D595" s="8" t="s">
        <v>1860</v>
      </c>
      <c r="F595" s="8" t="s">
        <v>190</v>
      </c>
      <c r="H595" s="8" t="s">
        <v>38</v>
      </c>
      <c r="J595" s="8" t="s">
        <v>146</v>
      </c>
      <c r="K595" s="8" t="s">
        <v>140</v>
      </c>
      <c r="L595" s="9">
        <v>38453</v>
      </c>
      <c r="M595" s="9">
        <v>38453</v>
      </c>
      <c r="S595" s="8" t="s">
        <v>41</v>
      </c>
      <c r="U595" s="8" t="s">
        <v>42</v>
      </c>
      <c r="V595" s="8">
        <f>0</f>
        <v>0</v>
      </c>
      <c r="W595" s="8" t="s">
        <v>147</v>
      </c>
      <c r="X595" s="8" t="s">
        <v>44</v>
      </c>
    </row>
    <row r="596" spans="1:30" s="8" customFormat="1" x14ac:dyDescent="0.25">
      <c r="A596" s="8" t="s">
        <v>3949</v>
      </c>
      <c r="B596" s="8" t="s">
        <v>1862</v>
      </c>
      <c r="C596" s="8" t="s">
        <v>1863</v>
      </c>
      <c r="E596" s="8" t="s">
        <v>1864</v>
      </c>
      <c r="F596" s="8" t="s">
        <v>1740</v>
      </c>
      <c r="H596" s="8" t="s">
        <v>38</v>
      </c>
      <c r="J596" s="8" t="s">
        <v>146</v>
      </c>
      <c r="K596" s="8" t="s">
        <v>140</v>
      </c>
      <c r="L596" s="9">
        <v>38453</v>
      </c>
      <c r="M596" s="9">
        <v>38454</v>
      </c>
      <c r="S596" s="8" t="s">
        <v>41</v>
      </c>
      <c r="U596" s="8" t="s">
        <v>42</v>
      </c>
      <c r="V596" s="8">
        <f>0</f>
        <v>0</v>
      </c>
      <c r="W596" s="8" t="s">
        <v>720</v>
      </c>
      <c r="X596" s="8" t="s">
        <v>44</v>
      </c>
    </row>
    <row r="597" spans="1:30" s="8" customFormat="1" x14ac:dyDescent="0.25">
      <c r="A597" s="8" t="s">
        <v>3949</v>
      </c>
      <c r="B597" s="8" t="s">
        <v>1865</v>
      </c>
      <c r="C597" s="8" t="s">
        <v>1863</v>
      </c>
      <c r="E597" s="8" t="s">
        <v>1866</v>
      </c>
      <c r="F597" s="8" t="s">
        <v>1740</v>
      </c>
      <c r="H597" s="8" t="s">
        <v>38</v>
      </c>
      <c r="J597" s="8" t="s">
        <v>146</v>
      </c>
      <c r="K597" s="8" t="s">
        <v>140</v>
      </c>
      <c r="L597" s="9">
        <v>38453</v>
      </c>
      <c r="M597" s="9">
        <v>38454</v>
      </c>
      <c r="S597" s="8" t="s">
        <v>41</v>
      </c>
      <c r="U597" s="8" t="s">
        <v>42</v>
      </c>
      <c r="V597" s="8">
        <f>0</f>
        <v>0</v>
      </c>
      <c r="W597" s="8" t="s">
        <v>720</v>
      </c>
      <c r="X597" s="8" t="s">
        <v>44</v>
      </c>
    </row>
    <row r="598" spans="1:30" s="8" customFormat="1" x14ac:dyDescent="0.25">
      <c r="A598" s="8" t="s">
        <v>3949</v>
      </c>
      <c r="B598" s="8" t="s">
        <v>1867</v>
      </c>
      <c r="C598" s="8" t="s">
        <v>1868</v>
      </c>
      <c r="H598" s="8" t="s">
        <v>38</v>
      </c>
      <c r="J598" s="8" t="s">
        <v>146</v>
      </c>
      <c r="K598" s="8" t="s">
        <v>140</v>
      </c>
      <c r="L598" s="9">
        <v>38464</v>
      </c>
      <c r="M598" s="9">
        <v>38464</v>
      </c>
      <c r="S598" s="8" t="s">
        <v>41</v>
      </c>
      <c r="U598" s="8" t="s">
        <v>42</v>
      </c>
      <c r="V598" s="8">
        <f>0</f>
        <v>0</v>
      </c>
      <c r="W598" s="8" t="s">
        <v>720</v>
      </c>
      <c r="X598" s="8" t="s">
        <v>44</v>
      </c>
    </row>
    <row r="599" spans="1:30" s="8" customFormat="1" x14ac:dyDescent="0.25">
      <c r="A599" s="8" t="s">
        <v>3949</v>
      </c>
      <c r="B599" s="8" t="s">
        <v>1869</v>
      </c>
      <c r="C599" s="8" t="s">
        <v>1868</v>
      </c>
      <c r="H599" s="8" t="s">
        <v>38</v>
      </c>
      <c r="J599" s="8" t="s">
        <v>146</v>
      </c>
      <c r="K599" s="8" t="s">
        <v>140</v>
      </c>
      <c r="L599" s="9">
        <v>38464</v>
      </c>
      <c r="M599" s="9">
        <v>38464</v>
      </c>
      <c r="S599" s="8" t="s">
        <v>41</v>
      </c>
      <c r="U599" s="8" t="s">
        <v>42</v>
      </c>
      <c r="V599" s="8">
        <f>0</f>
        <v>0</v>
      </c>
      <c r="W599" s="8" t="s">
        <v>720</v>
      </c>
      <c r="X599" s="8" t="s">
        <v>44</v>
      </c>
    </row>
    <row r="600" spans="1:30" s="8" customFormat="1" x14ac:dyDescent="0.25">
      <c r="A600" s="8" t="s">
        <v>3949</v>
      </c>
      <c r="B600" s="8" t="s">
        <v>1870</v>
      </c>
      <c r="C600" s="8" t="s">
        <v>1868</v>
      </c>
      <c r="H600" s="8" t="s">
        <v>38</v>
      </c>
      <c r="J600" s="8" t="s">
        <v>146</v>
      </c>
      <c r="K600" s="8" t="s">
        <v>140</v>
      </c>
      <c r="L600" s="9">
        <v>38464</v>
      </c>
      <c r="M600" s="9">
        <v>38464</v>
      </c>
      <c r="S600" s="8" t="s">
        <v>41</v>
      </c>
      <c r="U600" s="8" t="s">
        <v>42</v>
      </c>
      <c r="V600" s="8">
        <f>0</f>
        <v>0</v>
      </c>
      <c r="W600" s="8" t="s">
        <v>720</v>
      </c>
      <c r="X600" s="8" t="s">
        <v>44</v>
      </c>
    </row>
    <row r="601" spans="1:30" x14ac:dyDescent="0.25">
      <c r="B601" t="s">
        <v>1871</v>
      </c>
      <c r="C601" t="s">
        <v>1868</v>
      </c>
      <c r="H601" t="s">
        <v>38</v>
      </c>
      <c r="J601" t="s">
        <v>146</v>
      </c>
      <c r="K601" t="s">
        <v>140</v>
      </c>
      <c r="L601" s="3">
        <v>38464</v>
      </c>
      <c r="M601" s="3">
        <v>38464</v>
      </c>
      <c r="S601" t="s">
        <v>41</v>
      </c>
      <c r="U601" t="s">
        <v>42</v>
      </c>
      <c r="V601">
        <f>0</f>
        <v>0</v>
      </c>
      <c r="W601" t="s">
        <v>720</v>
      </c>
      <c r="X601" t="s">
        <v>44</v>
      </c>
    </row>
    <row r="602" spans="1:30" s="8" customFormat="1" x14ac:dyDescent="0.25">
      <c r="A602" s="8" t="s">
        <v>3949</v>
      </c>
      <c r="B602" s="8" t="s">
        <v>1872</v>
      </c>
      <c r="C602" s="8" t="s">
        <v>1005</v>
      </c>
      <c r="D602" s="8" t="s">
        <v>1873</v>
      </c>
      <c r="E602" s="8" t="s">
        <v>1874</v>
      </c>
      <c r="F602" s="8" t="s">
        <v>1574</v>
      </c>
      <c r="H602" s="8" t="s">
        <v>38</v>
      </c>
      <c r="J602" s="8" t="s">
        <v>139</v>
      </c>
      <c r="K602" s="8" t="s">
        <v>140</v>
      </c>
      <c r="L602" s="9">
        <v>38475</v>
      </c>
      <c r="M602" s="9">
        <v>38476</v>
      </c>
      <c r="P602" s="9">
        <v>45832</v>
      </c>
      <c r="R602" s="9">
        <v>45832</v>
      </c>
      <c r="S602" s="8" t="s">
        <v>41</v>
      </c>
      <c r="U602" s="8" t="s">
        <v>42</v>
      </c>
      <c r="V602" s="8">
        <f>0</f>
        <v>0</v>
      </c>
      <c r="W602" s="8" t="s">
        <v>43</v>
      </c>
      <c r="X602" s="8" t="s">
        <v>44</v>
      </c>
      <c r="Z602" s="8" t="s">
        <v>113</v>
      </c>
      <c r="AD602" s="9">
        <v>45467</v>
      </c>
    </row>
    <row r="603" spans="1:30" x14ac:dyDescent="0.25">
      <c r="B603" t="s">
        <v>1875</v>
      </c>
      <c r="C603" t="s">
        <v>1876</v>
      </c>
      <c r="E603" t="s">
        <v>1877</v>
      </c>
      <c r="F603" t="s">
        <v>1740</v>
      </c>
      <c r="H603" t="s">
        <v>38</v>
      </c>
      <c r="J603" t="s">
        <v>146</v>
      </c>
      <c r="K603" t="s">
        <v>140</v>
      </c>
      <c r="L603" s="3">
        <v>38475</v>
      </c>
      <c r="M603" s="3">
        <v>38476</v>
      </c>
      <c r="S603" t="s">
        <v>41</v>
      </c>
      <c r="U603" t="s">
        <v>42</v>
      </c>
      <c r="V603">
        <f>0</f>
        <v>0</v>
      </c>
      <c r="W603" t="s">
        <v>720</v>
      </c>
      <c r="X603" t="s">
        <v>44</v>
      </c>
    </row>
    <row r="604" spans="1:30" x14ac:dyDescent="0.25">
      <c r="B604" t="s">
        <v>1878</v>
      </c>
      <c r="C604" t="s">
        <v>1879</v>
      </c>
      <c r="E604" t="s">
        <v>1880</v>
      </c>
      <c r="F604" t="s">
        <v>1740</v>
      </c>
      <c r="H604" t="s">
        <v>38</v>
      </c>
      <c r="J604" t="s">
        <v>146</v>
      </c>
      <c r="K604" t="s">
        <v>140</v>
      </c>
      <c r="L604" s="3">
        <v>38475</v>
      </c>
      <c r="M604" s="3">
        <v>38476</v>
      </c>
      <c r="S604" t="s">
        <v>41</v>
      </c>
      <c r="U604" t="s">
        <v>42</v>
      </c>
      <c r="V604">
        <f>0</f>
        <v>0</v>
      </c>
      <c r="W604" t="s">
        <v>720</v>
      </c>
      <c r="X604" t="s">
        <v>44</v>
      </c>
    </row>
    <row r="605" spans="1:30" x14ac:dyDescent="0.25">
      <c r="B605" t="s">
        <v>1881</v>
      </c>
      <c r="C605" t="s">
        <v>1882</v>
      </c>
      <c r="E605" t="s">
        <v>1883</v>
      </c>
      <c r="F605" t="s">
        <v>1740</v>
      </c>
      <c r="H605" t="s">
        <v>38</v>
      </c>
      <c r="J605" t="s">
        <v>146</v>
      </c>
      <c r="K605" t="s">
        <v>140</v>
      </c>
      <c r="L605" s="3">
        <v>38475</v>
      </c>
      <c r="M605" s="3">
        <v>38476</v>
      </c>
      <c r="S605" t="s">
        <v>41</v>
      </c>
      <c r="U605" t="s">
        <v>42</v>
      </c>
      <c r="V605">
        <f>0</f>
        <v>0</v>
      </c>
      <c r="W605" t="s">
        <v>720</v>
      </c>
      <c r="X605" t="s">
        <v>44</v>
      </c>
    </row>
    <row r="606" spans="1:30" x14ac:dyDescent="0.25">
      <c r="B606" t="s">
        <v>1884</v>
      </c>
      <c r="C606" t="s">
        <v>1885</v>
      </c>
      <c r="D606" t="s">
        <v>1886</v>
      </c>
      <c r="E606" t="s">
        <v>1887</v>
      </c>
      <c r="F606" t="s">
        <v>1740</v>
      </c>
      <c r="H606" t="s">
        <v>38</v>
      </c>
      <c r="J606" t="s">
        <v>146</v>
      </c>
      <c r="K606" t="s">
        <v>140</v>
      </c>
      <c r="L606" s="3">
        <v>38475</v>
      </c>
      <c r="M606" s="3">
        <v>38476</v>
      </c>
      <c r="S606" t="s">
        <v>41</v>
      </c>
      <c r="U606" t="s">
        <v>42</v>
      </c>
      <c r="V606">
        <f>0</f>
        <v>0</v>
      </c>
      <c r="W606" t="s">
        <v>720</v>
      </c>
      <c r="X606" t="s">
        <v>44</v>
      </c>
    </row>
    <row r="607" spans="1:30" s="8" customFormat="1" x14ac:dyDescent="0.25">
      <c r="A607" s="8" t="s">
        <v>3949</v>
      </c>
      <c r="B607" s="8" t="s">
        <v>1888</v>
      </c>
      <c r="C607" s="8" t="s">
        <v>1889</v>
      </c>
      <c r="E607" s="8" t="s">
        <v>1887</v>
      </c>
      <c r="F607" s="8" t="s">
        <v>1740</v>
      </c>
      <c r="H607" s="8" t="s">
        <v>38</v>
      </c>
      <c r="J607" s="8" t="s">
        <v>146</v>
      </c>
      <c r="K607" s="8" t="s">
        <v>140</v>
      </c>
      <c r="L607" s="9">
        <v>38475</v>
      </c>
      <c r="M607" s="9">
        <v>38476</v>
      </c>
      <c r="S607" s="8" t="s">
        <v>41</v>
      </c>
      <c r="U607" s="8" t="s">
        <v>42</v>
      </c>
      <c r="V607" s="8">
        <f>0</f>
        <v>0</v>
      </c>
      <c r="W607" s="8" t="s">
        <v>720</v>
      </c>
      <c r="X607" s="8" t="s">
        <v>44</v>
      </c>
    </row>
    <row r="608" spans="1:30" s="8" customFormat="1" x14ac:dyDescent="0.25">
      <c r="A608" s="8" t="s">
        <v>3949</v>
      </c>
      <c r="B608" s="8" t="s">
        <v>1890</v>
      </c>
      <c r="C608" s="8" t="s">
        <v>1234</v>
      </c>
      <c r="E608" s="8" t="s">
        <v>1891</v>
      </c>
      <c r="F608" s="8" t="s">
        <v>1740</v>
      </c>
      <c r="H608" s="8" t="s">
        <v>38</v>
      </c>
      <c r="J608" s="8" t="s">
        <v>125</v>
      </c>
      <c r="K608" s="8" t="s">
        <v>140</v>
      </c>
      <c r="L608" s="9">
        <v>38475</v>
      </c>
      <c r="M608" s="9">
        <v>38476</v>
      </c>
      <c r="S608" s="8" t="s">
        <v>41</v>
      </c>
      <c r="U608" s="8" t="s">
        <v>42</v>
      </c>
      <c r="V608" s="8">
        <f>0</f>
        <v>0</v>
      </c>
      <c r="W608" s="8" t="s">
        <v>720</v>
      </c>
      <c r="X608" s="8" t="s">
        <v>44</v>
      </c>
    </row>
    <row r="609" spans="1:24" s="8" customFormat="1" x14ac:dyDescent="0.25">
      <c r="A609" s="8" t="s">
        <v>3949</v>
      </c>
      <c r="B609" s="8" t="s">
        <v>1892</v>
      </c>
      <c r="C609" s="8" t="s">
        <v>1234</v>
      </c>
      <c r="E609" s="8" t="s">
        <v>1893</v>
      </c>
      <c r="F609" s="8" t="s">
        <v>1740</v>
      </c>
      <c r="H609" s="8" t="s">
        <v>38</v>
      </c>
      <c r="J609" s="8" t="s">
        <v>146</v>
      </c>
      <c r="K609" s="8" t="s">
        <v>140</v>
      </c>
      <c r="L609" s="9">
        <v>38475</v>
      </c>
      <c r="M609" s="9">
        <v>38476</v>
      </c>
      <c r="S609" s="8" t="s">
        <v>41</v>
      </c>
      <c r="U609" s="8" t="s">
        <v>42</v>
      </c>
      <c r="V609" s="8">
        <f>0</f>
        <v>0</v>
      </c>
      <c r="W609" s="8" t="s">
        <v>720</v>
      </c>
      <c r="X609" s="8" t="s">
        <v>44</v>
      </c>
    </row>
    <row r="610" spans="1:24" s="8" customFormat="1" x14ac:dyDescent="0.25">
      <c r="A610" s="8" t="s">
        <v>3949</v>
      </c>
      <c r="B610" s="8" t="s">
        <v>1894</v>
      </c>
      <c r="C610" s="8" t="s">
        <v>1234</v>
      </c>
      <c r="E610" s="8" t="s">
        <v>1895</v>
      </c>
      <c r="F610" s="8" t="s">
        <v>1740</v>
      </c>
      <c r="H610" s="8" t="s">
        <v>38</v>
      </c>
      <c r="J610" s="8" t="s">
        <v>146</v>
      </c>
      <c r="K610" s="8" t="s">
        <v>140</v>
      </c>
      <c r="L610" s="9">
        <v>38475</v>
      </c>
      <c r="M610" s="9">
        <v>38476</v>
      </c>
      <c r="S610" s="8" t="s">
        <v>41</v>
      </c>
      <c r="U610" s="8" t="s">
        <v>42</v>
      </c>
      <c r="V610" s="8">
        <f>0</f>
        <v>0</v>
      </c>
      <c r="W610" s="8" t="s">
        <v>720</v>
      </c>
      <c r="X610" s="8" t="s">
        <v>44</v>
      </c>
    </row>
    <row r="611" spans="1:24" s="8" customFormat="1" x14ac:dyDescent="0.25">
      <c r="A611" s="8" t="s">
        <v>3949</v>
      </c>
      <c r="B611" s="8" t="s">
        <v>1896</v>
      </c>
      <c r="C611" s="8" t="s">
        <v>1897</v>
      </c>
      <c r="D611" s="8" t="s">
        <v>1898</v>
      </c>
      <c r="F611" s="8" t="s">
        <v>1899</v>
      </c>
      <c r="G611" s="8" t="s">
        <v>1900</v>
      </c>
      <c r="H611" s="8" t="s">
        <v>38</v>
      </c>
      <c r="J611" s="8" t="s">
        <v>146</v>
      </c>
      <c r="K611" s="8" t="s">
        <v>140</v>
      </c>
      <c r="L611" s="9">
        <v>38717</v>
      </c>
      <c r="M611" s="9">
        <v>38504</v>
      </c>
      <c r="S611" s="8" t="s">
        <v>41</v>
      </c>
      <c r="U611" s="8" t="s">
        <v>42</v>
      </c>
      <c r="V611" s="8">
        <f>0</f>
        <v>0</v>
      </c>
      <c r="W611" s="8" t="s">
        <v>720</v>
      </c>
      <c r="X611" s="8" t="s">
        <v>44</v>
      </c>
    </row>
    <row r="612" spans="1:24" s="8" customFormat="1" x14ac:dyDescent="0.25">
      <c r="A612" s="8" t="s">
        <v>3949</v>
      </c>
      <c r="B612" s="8" t="s">
        <v>1901</v>
      </c>
      <c r="C612" s="8" t="s">
        <v>1234</v>
      </c>
      <c r="E612" s="8" t="s">
        <v>1891</v>
      </c>
      <c r="F612" s="8" t="s">
        <v>1740</v>
      </c>
      <c r="H612" s="8" t="s">
        <v>38</v>
      </c>
      <c r="J612" s="8" t="s">
        <v>146</v>
      </c>
      <c r="K612" s="8" t="s">
        <v>140</v>
      </c>
      <c r="L612" s="9">
        <v>38475</v>
      </c>
      <c r="M612" s="9">
        <v>38476</v>
      </c>
      <c r="S612" s="8" t="s">
        <v>41</v>
      </c>
      <c r="U612" s="8" t="s">
        <v>42</v>
      </c>
      <c r="V612" s="8">
        <f>0</f>
        <v>0</v>
      </c>
      <c r="W612" s="8" t="s">
        <v>720</v>
      </c>
      <c r="X612" s="8" t="s">
        <v>44</v>
      </c>
    </row>
    <row r="613" spans="1:24" s="8" customFormat="1" x14ac:dyDescent="0.25">
      <c r="A613" s="8" t="s">
        <v>3949</v>
      </c>
      <c r="B613" s="8" t="s">
        <v>1902</v>
      </c>
      <c r="C613" s="8" t="s">
        <v>1903</v>
      </c>
      <c r="E613" s="8" t="s">
        <v>1783</v>
      </c>
      <c r="F613" s="8" t="s">
        <v>1740</v>
      </c>
      <c r="H613" s="8" t="s">
        <v>38</v>
      </c>
      <c r="J613" s="8" t="s">
        <v>146</v>
      </c>
      <c r="K613" s="8" t="s">
        <v>140</v>
      </c>
      <c r="L613" s="9">
        <v>38475</v>
      </c>
      <c r="M613" s="9">
        <v>38476</v>
      </c>
      <c r="S613" s="8" t="s">
        <v>41</v>
      </c>
      <c r="U613" s="8" t="s">
        <v>42</v>
      </c>
      <c r="V613" s="8">
        <f>0</f>
        <v>0</v>
      </c>
      <c r="W613" s="8" t="s">
        <v>720</v>
      </c>
      <c r="X613" s="8" t="s">
        <v>44</v>
      </c>
    </row>
    <row r="614" spans="1:24" s="8" customFormat="1" x14ac:dyDescent="0.25">
      <c r="A614" s="8" t="s">
        <v>3949</v>
      </c>
      <c r="B614" s="8" t="s">
        <v>1904</v>
      </c>
      <c r="C614" s="8" t="s">
        <v>1903</v>
      </c>
      <c r="E614" s="8" t="s">
        <v>1783</v>
      </c>
      <c r="F614" s="8" t="s">
        <v>1740</v>
      </c>
      <c r="H614" s="8" t="s">
        <v>38</v>
      </c>
      <c r="J614" s="8" t="s">
        <v>146</v>
      </c>
      <c r="K614" s="8" t="s">
        <v>140</v>
      </c>
      <c r="L614" s="9">
        <v>38475</v>
      </c>
      <c r="M614" s="9">
        <v>38476</v>
      </c>
      <c r="S614" s="8" t="s">
        <v>41</v>
      </c>
      <c r="U614" s="8" t="s">
        <v>42</v>
      </c>
      <c r="V614" s="8">
        <f>0</f>
        <v>0</v>
      </c>
      <c r="W614" s="8" t="s">
        <v>720</v>
      </c>
      <c r="X614" s="8" t="s">
        <v>44</v>
      </c>
    </row>
    <row r="615" spans="1:24" s="8" customFormat="1" x14ac:dyDescent="0.25">
      <c r="A615" s="8" t="s">
        <v>3949</v>
      </c>
      <c r="B615" s="8" t="s">
        <v>1905</v>
      </c>
      <c r="C615" s="8" t="s">
        <v>1906</v>
      </c>
      <c r="D615" s="8" t="s">
        <v>1907</v>
      </c>
      <c r="E615" s="8" t="s">
        <v>1908</v>
      </c>
      <c r="F615" s="8" t="s">
        <v>1740</v>
      </c>
      <c r="H615" s="8" t="s">
        <v>38</v>
      </c>
      <c r="J615" s="8" t="s">
        <v>146</v>
      </c>
      <c r="K615" s="8" t="s">
        <v>140</v>
      </c>
      <c r="L615" s="9">
        <v>38475</v>
      </c>
      <c r="M615" s="9">
        <v>38476</v>
      </c>
      <c r="S615" s="8" t="s">
        <v>41</v>
      </c>
      <c r="U615" s="8" t="s">
        <v>42</v>
      </c>
      <c r="V615" s="8">
        <f>0</f>
        <v>0</v>
      </c>
      <c r="W615" s="8" t="s">
        <v>720</v>
      </c>
      <c r="X615" s="8" t="s">
        <v>44</v>
      </c>
    </row>
    <row r="616" spans="1:24" s="8" customFormat="1" x14ac:dyDescent="0.25">
      <c r="A616" s="8" t="s">
        <v>3949</v>
      </c>
      <c r="B616" s="8" t="s">
        <v>1909</v>
      </c>
      <c r="C616" s="8" t="s">
        <v>1910</v>
      </c>
      <c r="E616" s="8" t="s">
        <v>1911</v>
      </c>
      <c r="F616" s="8" t="s">
        <v>1740</v>
      </c>
      <c r="H616" s="8" t="s">
        <v>38</v>
      </c>
      <c r="J616" s="8" t="s">
        <v>146</v>
      </c>
      <c r="K616" s="8" t="s">
        <v>140</v>
      </c>
      <c r="L616" s="9">
        <v>38475</v>
      </c>
      <c r="M616" s="9">
        <v>38476</v>
      </c>
      <c r="S616" s="8" t="s">
        <v>41</v>
      </c>
      <c r="U616" s="8" t="s">
        <v>42</v>
      </c>
      <c r="V616" s="8">
        <f>0</f>
        <v>0</v>
      </c>
      <c r="W616" s="8" t="s">
        <v>720</v>
      </c>
      <c r="X616" s="8" t="s">
        <v>44</v>
      </c>
    </row>
    <row r="617" spans="1:24" s="8" customFormat="1" x14ac:dyDescent="0.25">
      <c r="A617" s="8" t="s">
        <v>3949</v>
      </c>
      <c r="B617" s="8" t="s">
        <v>1912</v>
      </c>
      <c r="C617" s="8" t="s">
        <v>1913</v>
      </c>
      <c r="E617" s="8" t="s">
        <v>1914</v>
      </c>
      <c r="F617" s="8" t="s">
        <v>1740</v>
      </c>
      <c r="H617" s="8" t="s">
        <v>38</v>
      </c>
      <c r="J617" s="8" t="s">
        <v>146</v>
      </c>
      <c r="K617" s="8" t="s">
        <v>140</v>
      </c>
      <c r="L617" s="9">
        <v>38475</v>
      </c>
      <c r="M617" s="9">
        <v>38476</v>
      </c>
      <c r="S617" s="8" t="s">
        <v>41</v>
      </c>
      <c r="U617" s="8" t="s">
        <v>42</v>
      </c>
      <c r="V617" s="8">
        <f>0</f>
        <v>0</v>
      </c>
      <c r="W617" s="8" t="s">
        <v>720</v>
      </c>
      <c r="X617" s="8" t="s">
        <v>44</v>
      </c>
    </row>
    <row r="618" spans="1:24" s="8" customFormat="1" x14ac:dyDescent="0.25">
      <c r="A618" s="8" t="s">
        <v>3949</v>
      </c>
      <c r="B618" s="8" t="s">
        <v>1915</v>
      </c>
      <c r="C618" s="8" t="s">
        <v>1916</v>
      </c>
      <c r="D618" s="8" t="s">
        <v>1917</v>
      </c>
      <c r="E618" s="8" t="s">
        <v>1918</v>
      </c>
      <c r="F618" s="8" t="s">
        <v>1740</v>
      </c>
      <c r="H618" s="8" t="s">
        <v>38</v>
      </c>
      <c r="J618" s="8" t="s">
        <v>146</v>
      </c>
      <c r="K618" s="8" t="s">
        <v>140</v>
      </c>
      <c r="L618" s="9">
        <v>38445</v>
      </c>
      <c r="M618" s="9">
        <v>38477</v>
      </c>
      <c r="S618" s="8" t="s">
        <v>41</v>
      </c>
      <c r="U618" s="8" t="s">
        <v>42</v>
      </c>
      <c r="V618" s="8">
        <f>0</f>
        <v>0</v>
      </c>
      <c r="W618" s="8" t="s">
        <v>720</v>
      </c>
      <c r="X618" s="8" t="s">
        <v>44</v>
      </c>
    </row>
    <row r="619" spans="1:24" s="8" customFormat="1" x14ac:dyDescent="0.25">
      <c r="A619" s="8" t="s">
        <v>3949</v>
      </c>
      <c r="B619" s="8" t="s">
        <v>1919</v>
      </c>
      <c r="C619" s="8" t="s">
        <v>1785</v>
      </c>
      <c r="E619" s="8" t="s">
        <v>1920</v>
      </c>
      <c r="F619" s="8" t="s">
        <v>1740</v>
      </c>
      <c r="H619" s="8" t="s">
        <v>38</v>
      </c>
      <c r="J619" s="8" t="s">
        <v>146</v>
      </c>
      <c r="K619" s="8" t="s">
        <v>140</v>
      </c>
      <c r="L619" s="9">
        <v>38475</v>
      </c>
      <c r="M619" s="9">
        <v>38476</v>
      </c>
      <c r="S619" s="8" t="s">
        <v>41</v>
      </c>
      <c r="U619" s="8" t="s">
        <v>42</v>
      </c>
      <c r="V619" s="8">
        <f>0</f>
        <v>0</v>
      </c>
      <c r="W619" s="8" t="s">
        <v>720</v>
      </c>
      <c r="X619" s="8" t="s">
        <v>44</v>
      </c>
    </row>
    <row r="620" spans="1:24" s="8" customFormat="1" x14ac:dyDescent="0.25">
      <c r="A620" s="8" t="s">
        <v>3949</v>
      </c>
      <c r="B620" s="8" t="s">
        <v>1921</v>
      </c>
      <c r="C620" s="8" t="s">
        <v>1785</v>
      </c>
      <c r="E620" s="8" t="s">
        <v>1920</v>
      </c>
      <c r="F620" s="8" t="s">
        <v>1740</v>
      </c>
      <c r="H620" s="8" t="s">
        <v>38</v>
      </c>
      <c r="J620" s="8" t="s">
        <v>146</v>
      </c>
      <c r="K620" s="8" t="s">
        <v>140</v>
      </c>
      <c r="L620" s="9">
        <v>38475</v>
      </c>
      <c r="M620" s="9">
        <v>38476</v>
      </c>
      <c r="S620" s="8" t="s">
        <v>41</v>
      </c>
      <c r="U620" s="8" t="s">
        <v>42</v>
      </c>
      <c r="V620" s="8">
        <f>0</f>
        <v>0</v>
      </c>
      <c r="W620" s="8" t="s">
        <v>720</v>
      </c>
      <c r="X620" s="8" t="s">
        <v>44</v>
      </c>
    </row>
    <row r="621" spans="1:24" s="8" customFormat="1" x14ac:dyDescent="0.25">
      <c r="A621" s="8" t="s">
        <v>3949</v>
      </c>
      <c r="B621" s="8" t="s">
        <v>1922</v>
      </c>
      <c r="C621" s="8" t="s">
        <v>1923</v>
      </c>
      <c r="D621" s="8" t="s">
        <v>1924</v>
      </c>
      <c r="F621" s="8" t="s">
        <v>1925</v>
      </c>
      <c r="G621" s="8" t="s">
        <v>1926</v>
      </c>
      <c r="H621" s="8" t="s">
        <v>38</v>
      </c>
      <c r="J621" s="8" t="s">
        <v>125</v>
      </c>
      <c r="K621" s="8" t="s">
        <v>126</v>
      </c>
      <c r="L621" s="9">
        <v>38524</v>
      </c>
      <c r="M621" s="9">
        <v>38530</v>
      </c>
      <c r="S621" s="8" t="s">
        <v>41</v>
      </c>
      <c r="U621" s="8" t="s">
        <v>42</v>
      </c>
      <c r="V621" s="8">
        <f>0</f>
        <v>0</v>
      </c>
      <c r="W621" s="8" t="s">
        <v>128</v>
      </c>
      <c r="X621" s="8" t="s">
        <v>44</v>
      </c>
    </row>
    <row r="622" spans="1:24" s="8" customFormat="1" x14ac:dyDescent="0.25">
      <c r="A622" s="8" t="s">
        <v>3949</v>
      </c>
      <c r="B622" s="8" t="s">
        <v>1927</v>
      </c>
      <c r="C622" s="8" t="s">
        <v>847</v>
      </c>
      <c r="D622" s="8" t="s">
        <v>1928</v>
      </c>
      <c r="F622" s="8" t="s">
        <v>1929</v>
      </c>
      <c r="H622" s="8" t="s">
        <v>38</v>
      </c>
      <c r="J622" s="8" t="s">
        <v>107</v>
      </c>
      <c r="K622" s="8" t="s">
        <v>108</v>
      </c>
      <c r="L622" s="9">
        <v>38544</v>
      </c>
      <c r="M622" s="9">
        <v>38559</v>
      </c>
      <c r="S622" s="8" t="s">
        <v>41</v>
      </c>
      <c r="U622" s="8" t="s">
        <v>42</v>
      </c>
      <c r="V622" s="8">
        <f>0</f>
        <v>0</v>
      </c>
      <c r="W622" s="8" t="s">
        <v>108</v>
      </c>
      <c r="X622" s="8" t="s">
        <v>44</v>
      </c>
    </row>
    <row r="623" spans="1:24" s="8" customFormat="1" x14ac:dyDescent="0.25">
      <c r="A623" s="8" t="s">
        <v>3949</v>
      </c>
      <c r="B623" s="8" t="s">
        <v>1930</v>
      </c>
      <c r="C623" s="8" t="s">
        <v>1931</v>
      </c>
      <c r="F623" s="8" t="s">
        <v>152</v>
      </c>
      <c r="G623" s="8" t="s">
        <v>1932</v>
      </c>
      <c r="H623" s="8" t="s">
        <v>38</v>
      </c>
      <c r="J623" s="8" t="s">
        <v>107</v>
      </c>
      <c r="K623" s="8" t="s">
        <v>108</v>
      </c>
      <c r="L623" s="9">
        <v>38561</v>
      </c>
      <c r="M623" s="9">
        <v>38561</v>
      </c>
      <c r="S623" s="8" t="s">
        <v>41</v>
      </c>
      <c r="U623" s="8" t="s">
        <v>42</v>
      </c>
      <c r="V623" s="8">
        <f>0</f>
        <v>0</v>
      </c>
      <c r="W623" s="8" t="s">
        <v>108</v>
      </c>
      <c r="X623" s="8" t="s">
        <v>44</v>
      </c>
    </row>
    <row r="624" spans="1:24" s="8" customFormat="1" x14ac:dyDescent="0.25">
      <c r="A624" s="8" t="s">
        <v>3949</v>
      </c>
      <c r="B624" s="8" t="s">
        <v>1933</v>
      </c>
      <c r="C624" s="8" t="s">
        <v>1934</v>
      </c>
      <c r="D624" s="8" t="s">
        <v>1935</v>
      </c>
      <c r="E624" s="8" t="s">
        <v>1936</v>
      </c>
      <c r="F624" s="8" t="s">
        <v>1740</v>
      </c>
      <c r="H624" s="8" t="s">
        <v>38</v>
      </c>
      <c r="J624" s="8" t="s">
        <v>146</v>
      </c>
      <c r="K624" s="8" t="s">
        <v>140</v>
      </c>
      <c r="L624" s="9">
        <v>38566</v>
      </c>
      <c r="M624" s="9">
        <v>38568</v>
      </c>
      <c r="S624" s="8" t="s">
        <v>41</v>
      </c>
      <c r="U624" s="8" t="s">
        <v>42</v>
      </c>
      <c r="V624" s="8">
        <f>0</f>
        <v>0</v>
      </c>
      <c r="W624" s="8" t="s">
        <v>720</v>
      </c>
      <c r="X624" s="8" t="s">
        <v>44</v>
      </c>
    </row>
    <row r="625" spans="1:30" x14ac:dyDescent="0.25">
      <c r="B625" t="s">
        <v>1937</v>
      </c>
      <c r="C625" t="s">
        <v>1938</v>
      </c>
      <c r="D625" t="s">
        <v>1939</v>
      </c>
      <c r="F625" t="s">
        <v>1940</v>
      </c>
      <c r="G625" t="s">
        <v>1941</v>
      </c>
      <c r="H625" t="s">
        <v>38</v>
      </c>
      <c r="J625" t="s">
        <v>107</v>
      </c>
      <c r="K625" t="s">
        <v>108</v>
      </c>
      <c r="L625" s="3">
        <v>38600</v>
      </c>
      <c r="M625" s="3">
        <v>38600</v>
      </c>
      <c r="S625" t="s">
        <v>41</v>
      </c>
      <c r="U625" t="s">
        <v>42</v>
      </c>
      <c r="V625">
        <f>0</f>
        <v>0</v>
      </c>
      <c r="W625" t="s">
        <v>108</v>
      </c>
      <c r="X625" t="s">
        <v>44</v>
      </c>
    </row>
    <row r="626" spans="1:30" x14ac:dyDescent="0.25">
      <c r="B626" t="s">
        <v>1942</v>
      </c>
      <c r="C626" t="s">
        <v>1943</v>
      </c>
      <c r="D626" t="s">
        <v>1944</v>
      </c>
      <c r="F626" t="s">
        <v>1940</v>
      </c>
      <c r="G626" t="s">
        <v>1945</v>
      </c>
      <c r="H626" t="s">
        <v>38</v>
      </c>
      <c r="J626" t="s">
        <v>107</v>
      </c>
      <c r="K626" t="s">
        <v>108</v>
      </c>
      <c r="L626" s="3">
        <v>38600</v>
      </c>
      <c r="M626" s="3">
        <v>38600</v>
      </c>
      <c r="S626" t="s">
        <v>41</v>
      </c>
      <c r="U626" t="s">
        <v>42</v>
      </c>
      <c r="V626">
        <f>0</f>
        <v>0</v>
      </c>
      <c r="X626" t="s">
        <v>44</v>
      </c>
    </row>
    <row r="627" spans="1:30" s="8" customFormat="1" x14ac:dyDescent="0.25">
      <c r="A627" s="8" t="s">
        <v>3949</v>
      </c>
      <c r="B627" s="8" t="s">
        <v>1946</v>
      </c>
      <c r="C627" s="8" t="s">
        <v>1947</v>
      </c>
      <c r="D627" s="8" t="s">
        <v>1948</v>
      </c>
      <c r="F627" s="8" t="s">
        <v>1940</v>
      </c>
      <c r="G627" s="8" t="s">
        <v>1949</v>
      </c>
      <c r="H627" s="8" t="s">
        <v>38</v>
      </c>
      <c r="K627" s="8" t="s">
        <v>283</v>
      </c>
      <c r="L627" s="9">
        <v>38600</v>
      </c>
      <c r="M627" s="9">
        <v>38600</v>
      </c>
      <c r="S627" s="8" t="s">
        <v>41</v>
      </c>
      <c r="U627" s="8" t="s">
        <v>42</v>
      </c>
      <c r="V627" s="8">
        <f>0</f>
        <v>0</v>
      </c>
      <c r="W627" s="8" t="s">
        <v>1950</v>
      </c>
      <c r="X627" s="8" t="s">
        <v>44</v>
      </c>
    </row>
    <row r="628" spans="1:30" x14ac:dyDescent="0.25">
      <c r="B628" t="s">
        <v>1951</v>
      </c>
      <c r="C628" t="s">
        <v>1952</v>
      </c>
      <c r="D628" t="s">
        <v>1953</v>
      </c>
      <c r="F628" t="s">
        <v>1940</v>
      </c>
      <c r="G628" t="s">
        <v>1954</v>
      </c>
      <c r="H628" t="s">
        <v>38</v>
      </c>
      <c r="K628" t="s">
        <v>283</v>
      </c>
      <c r="L628" s="3">
        <v>38600</v>
      </c>
      <c r="M628" s="3">
        <v>38600</v>
      </c>
      <c r="S628" t="s">
        <v>41</v>
      </c>
      <c r="U628" t="s">
        <v>42</v>
      </c>
      <c r="V628">
        <f>0</f>
        <v>0</v>
      </c>
      <c r="W628" t="s">
        <v>1955</v>
      </c>
      <c r="X628" t="s">
        <v>44</v>
      </c>
    </row>
    <row r="629" spans="1:30" x14ac:dyDescent="0.25">
      <c r="B629" t="s">
        <v>1956</v>
      </c>
      <c r="C629" t="s">
        <v>1415</v>
      </c>
      <c r="D629" t="s">
        <v>1957</v>
      </c>
      <c r="E629" t="s">
        <v>1958</v>
      </c>
      <c r="F629" t="s">
        <v>1940</v>
      </c>
      <c r="G629" t="s">
        <v>1959</v>
      </c>
      <c r="H629" t="s">
        <v>38</v>
      </c>
      <c r="J629" t="s">
        <v>107</v>
      </c>
      <c r="K629" t="s">
        <v>108</v>
      </c>
      <c r="L629" s="3">
        <v>38600</v>
      </c>
      <c r="M629" s="3">
        <v>38600</v>
      </c>
      <c r="N629">
        <f>120</f>
        <v>120</v>
      </c>
      <c r="O629" s="3">
        <v>47114</v>
      </c>
      <c r="R629" s="3">
        <v>47114</v>
      </c>
      <c r="S629" t="s">
        <v>459</v>
      </c>
      <c r="U629" t="s">
        <v>42</v>
      </c>
      <c r="V629">
        <f>0</f>
        <v>0</v>
      </c>
      <c r="W629" t="s">
        <v>108</v>
      </c>
      <c r="X629" t="s">
        <v>44</v>
      </c>
      <c r="Y629" t="s">
        <v>112</v>
      </c>
      <c r="AC629" s="3">
        <v>43461</v>
      </c>
      <c r="AD629" s="3">
        <v>38600</v>
      </c>
    </row>
    <row r="630" spans="1:30" x14ac:dyDescent="0.25">
      <c r="B630" t="s">
        <v>1967</v>
      </c>
      <c r="C630" t="s">
        <v>1968</v>
      </c>
      <c r="D630" t="s">
        <v>1969</v>
      </c>
      <c r="E630" t="s">
        <v>1970</v>
      </c>
      <c r="F630" t="s">
        <v>251</v>
      </c>
      <c r="G630" t="s">
        <v>1971</v>
      </c>
      <c r="H630" t="s">
        <v>60</v>
      </c>
      <c r="J630" t="s">
        <v>1972</v>
      </c>
      <c r="K630" t="s">
        <v>254</v>
      </c>
      <c r="L630" s="3">
        <v>38684</v>
      </c>
      <c r="M630" s="3">
        <v>38693</v>
      </c>
      <c r="S630" t="s">
        <v>41</v>
      </c>
      <c r="T630" t="s">
        <v>1973</v>
      </c>
      <c r="U630" t="s">
        <v>111</v>
      </c>
      <c r="V630">
        <f>5842.45</f>
        <v>5842.45</v>
      </c>
      <c r="W630" t="s">
        <v>270</v>
      </c>
      <c r="X630" t="s">
        <v>44</v>
      </c>
    </row>
    <row r="631" spans="1:30" x14ac:dyDescent="0.25">
      <c r="B631" t="s">
        <v>1979</v>
      </c>
      <c r="C631" t="s">
        <v>1980</v>
      </c>
      <c r="D631" t="s">
        <v>1981</v>
      </c>
      <c r="F631" t="s">
        <v>1982</v>
      </c>
      <c r="G631" t="s">
        <v>1983</v>
      </c>
      <c r="H631" t="s">
        <v>60</v>
      </c>
      <c r="K631" t="s">
        <v>1984</v>
      </c>
      <c r="L631" s="3">
        <v>38684</v>
      </c>
      <c r="M631" s="3">
        <v>38693</v>
      </c>
      <c r="S631" t="s">
        <v>41</v>
      </c>
      <c r="T631" t="s">
        <v>1985</v>
      </c>
      <c r="U631" t="s">
        <v>42</v>
      </c>
      <c r="V631">
        <f>562.5</f>
        <v>562.5</v>
      </c>
      <c r="W631" t="s">
        <v>270</v>
      </c>
      <c r="X631" t="s">
        <v>44</v>
      </c>
    </row>
    <row r="632" spans="1:30" x14ac:dyDescent="0.25">
      <c r="B632" t="s">
        <v>1986</v>
      </c>
      <c r="C632" t="s">
        <v>1987</v>
      </c>
      <c r="D632" t="s">
        <v>1988</v>
      </c>
      <c r="F632" t="s">
        <v>288</v>
      </c>
      <c r="G632" t="s">
        <v>1989</v>
      </c>
      <c r="H632" t="s">
        <v>60</v>
      </c>
      <c r="J632" t="s">
        <v>290</v>
      </c>
      <c r="K632" t="s">
        <v>283</v>
      </c>
      <c r="L632" s="3">
        <v>38721</v>
      </c>
      <c r="M632" s="3">
        <v>38728</v>
      </c>
      <c r="S632" t="s">
        <v>41</v>
      </c>
      <c r="U632" t="s">
        <v>42</v>
      </c>
      <c r="V632">
        <f>0</f>
        <v>0</v>
      </c>
      <c r="W632" t="s">
        <v>285</v>
      </c>
      <c r="X632" t="s">
        <v>44</v>
      </c>
      <c r="AD632" s="3">
        <v>38749</v>
      </c>
    </row>
    <row r="633" spans="1:30" x14ac:dyDescent="0.25">
      <c r="B633" t="s">
        <v>1990</v>
      </c>
      <c r="C633" t="s">
        <v>1991</v>
      </c>
      <c r="D633" t="s">
        <v>1992</v>
      </c>
      <c r="F633" t="s">
        <v>1993</v>
      </c>
      <c r="G633" t="s">
        <v>1994</v>
      </c>
      <c r="H633" t="s">
        <v>60</v>
      </c>
      <c r="J633" t="s">
        <v>1995</v>
      </c>
      <c r="K633" t="s">
        <v>276</v>
      </c>
      <c r="L633" s="3">
        <v>38680</v>
      </c>
      <c r="M633" s="3">
        <v>38728</v>
      </c>
      <c r="S633" t="s">
        <v>41</v>
      </c>
      <c r="T633" t="s">
        <v>1996</v>
      </c>
      <c r="U633" t="s">
        <v>42</v>
      </c>
      <c r="V633">
        <f>0</f>
        <v>0</v>
      </c>
      <c r="W633" t="s">
        <v>1997</v>
      </c>
      <c r="X633" t="s">
        <v>44</v>
      </c>
    </row>
    <row r="634" spans="1:30" x14ac:dyDescent="0.25">
      <c r="B634" t="s">
        <v>1998</v>
      </c>
      <c r="C634" t="s">
        <v>1999</v>
      </c>
      <c r="D634" t="s">
        <v>2000</v>
      </c>
      <c r="F634" t="s">
        <v>1993</v>
      </c>
      <c r="G634" t="s">
        <v>2001</v>
      </c>
      <c r="H634" t="s">
        <v>60</v>
      </c>
      <c r="J634" t="s">
        <v>2002</v>
      </c>
      <c r="K634" t="s">
        <v>276</v>
      </c>
      <c r="L634" s="3">
        <v>38680</v>
      </c>
      <c r="M634" s="3">
        <v>38728</v>
      </c>
      <c r="S634" t="s">
        <v>41</v>
      </c>
      <c r="T634" t="s">
        <v>1996</v>
      </c>
      <c r="U634" t="s">
        <v>42</v>
      </c>
      <c r="V634">
        <f>0</f>
        <v>0</v>
      </c>
      <c r="W634" t="s">
        <v>256</v>
      </c>
      <c r="X634" t="s">
        <v>44</v>
      </c>
    </row>
    <row r="635" spans="1:30" x14ac:dyDescent="0.25">
      <c r="B635" t="s">
        <v>2003</v>
      </c>
      <c r="C635" t="s">
        <v>2004</v>
      </c>
      <c r="D635" t="s">
        <v>2005</v>
      </c>
      <c r="F635" t="s">
        <v>2006</v>
      </c>
      <c r="H635" t="s">
        <v>60</v>
      </c>
      <c r="J635" t="s">
        <v>2007</v>
      </c>
      <c r="K635" t="s">
        <v>276</v>
      </c>
      <c r="L635" s="3">
        <v>38687</v>
      </c>
      <c r="M635" s="3">
        <v>38728</v>
      </c>
      <c r="S635" t="s">
        <v>41</v>
      </c>
      <c r="T635" t="s">
        <v>2008</v>
      </c>
      <c r="U635" t="s">
        <v>42</v>
      </c>
      <c r="V635">
        <f>0</f>
        <v>0</v>
      </c>
      <c r="W635" t="s">
        <v>256</v>
      </c>
      <c r="X635" t="s">
        <v>44</v>
      </c>
    </row>
    <row r="636" spans="1:30" x14ac:dyDescent="0.25">
      <c r="B636" t="s">
        <v>2009</v>
      </c>
      <c r="C636" t="s">
        <v>2010</v>
      </c>
      <c r="D636" t="s">
        <v>2011</v>
      </c>
      <c r="F636" t="s">
        <v>2006</v>
      </c>
      <c r="H636" t="s">
        <v>60</v>
      </c>
      <c r="J636" t="s">
        <v>2012</v>
      </c>
      <c r="K636" t="s">
        <v>1984</v>
      </c>
      <c r="L636" s="3">
        <v>38687</v>
      </c>
      <c r="M636" s="3">
        <v>38728</v>
      </c>
      <c r="S636" t="s">
        <v>41</v>
      </c>
      <c r="T636" t="s">
        <v>2013</v>
      </c>
      <c r="U636" t="s">
        <v>42</v>
      </c>
      <c r="V636">
        <f>0</f>
        <v>0</v>
      </c>
      <c r="W636" t="s">
        <v>1997</v>
      </c>
      <c r="X636" t="s">
        <v>44</v>
      </c>
    </row>
    <row r="637" spans="1:30" x14ac:dyDescent="0.25">
      <c r="B637" t="s">
        <v>2014</v>
      </c>
      <c r="C637" t="s">
        <v>2015</v>
      </c>
      <c r="D637" t="s">
        <v>2016</v>
      </c>
      <c r="F637" t="s">
        <v>2006</v>
      </c>
      <c r="H637" t="s">
        <v>60</v>
      </c>
      <c r="J637" t="s">
        <v>253</v>
      </c>
      <c r="K637" t="s">
        <v>254</v>
      </c>
      <c r="L637" s="3">
        <v>38687</v>
      </c>
      <c r="M637" s="3">
        <v>38728</v>
      </c>
      <c r="S637" t="s">
        <v>41</v>
      </c>
      <c r="T637" t="s">
        <v>2017</v>
      </c>
      <c r="U637" t="s">
        <v>42</v>
      </c>
      <c r="V637">
        <f>0</f>
        <v>0</v>
      </c>
      <c r="W637" t="s">
        <v>2018</v>
      </c>
      <c r="X637" t="s">
        <v>44</v>
      </c>
    </row>
    <row r="638" spans="1:30" x14ac:dyDescent="0.25">
      <c r="B638" t="s">
        <v>2019</v>
      </c>
      <c r="C638" t="s">
        <v>2020</v>
      </c>
      <c r="D638" t="s">
        <v>2021</v>
      </c>
      <c r="E638" t="s">
        <v>2022</v>
      </c>
      <c r="F638" t="s">
        <v>2023</v>
      </c>
      <c r="H638" t="s">
        <v>60</v>
      </c>
      <c r="J638" t="s">
        <v>253</v>
      </c>
      <c r="K638" t="s">
        <v>254</v>
      </c>
      <c r="L638" s="3">
        <v>38757</v>
      </c>
      <c r="M638" s="3">
        <v>38763</v>
      </c>
      <c r="S638" t="s">
        <v>2024</v>
      </c>
      <c r="U638" t="s">
        <v>42</v>
      </c>
      <c r="V638">
        <f>18.75</f>
        <v>18.75</v>
      </c>
      <c r="W638" t="s">
        <v>147</v>
      </c>
      <c r="X638" t="s">
        <v>44</v>
      </c>
    </row>
    <row r="639" spans="1:30" x14ac:dyDescent="0.25">
      <c r="B639" t="s">
        <v>2025</v>
      </c>
      <c r="C639" t="s">
        <v>2026</v>
      </c>
      <c r="D639" t="s">
        <v>2027</v>
      </c>
      <c r="E639" t="s">
        <v>2028</v>
      </c>
      <c r="F639" t="s">
        <v>2023</v>
      </c>
      <c r="H639" t="s">
        <v>60</v>
      </c>
      <c r="J639" t="s">
        <v>146</v>
      </c>
      <c r="K639" t="s">
        <v>479</v>
      </c>
      <c r="L639" s="3">
        <v>38757</v>
      </c>
      <c r="M639" s="3">
        <v>38763</v>
      </c>
      <c r="S639" t="s">
        <v>2024</v>
      </c>
      <c r="U639" t="s">
        <v>42</v>
      </c>
      <c r="V639">
        <f>31.85</f>
        <v>31.85</v>
      </c>
      <c r="W639" t="s">
        <v>147</v>
      </c>
      <c r="X639" t="s">
        <v>44</v>
      </c>
    </row>
    <row r="640" spans="1:30" x14ac:dyDescent="0.25">
      <c r="B640" t="s">
        <v>2029</v>
      </c>
      <c r="C640" t="s">
        <v>2030</v>
      </c>
      <c r="D640" t="s">
        <v>2031</v>
      </c>
      <c r="E640" t="s">
        <v>2032</v>
      </c>
      <c r="F640" t="s">
        <v>2023</v>
      </c>
      <c r="H640" t="s">
        <v>60</v>
      </c>
      <c r="J640" t="s">
        <v>146</v>
      </c>
      <c r="K640" t="s">
        <v>479</v>
      </c>
      <c r="L640" s="3">
        <v>38757</v>
      </c>
      <c r="M640" s="3">
        <v>38763</v>
      </c>
      <c r="S640" t="s">
        <v>2024</v>
      </c>
      <c r="U640" t="s">
        <v>42</v>
      </c>
      <c r="V640">
        <f>4.39</f>
        <v>4.3899999999999997</v>
      </c>
      <c r="W640" t="s">
        <v>147</v>
      </c>
      <c r="X640" t="s">
        <v>44</v>
      </c>
    </row>
    <row r="641" spans="1:24" x14ac:dyDescent="0.25">
      <c r="B641" t="s">
        <v>2033</v>
      </c>
      <c r="C641" t="s">
        <v>1847</v>
      </c>
      <c r="D641" t="s">
        <v>1848</v>
      </c>
      <c r="E641" t="s">
        <v>1849</v>
      </c>
      <c r="H641" t="s">
        <v>60</v>
      </c>
      <c r="J641" t="s">
        <v>146</v>
      </c>
      <c r="K641" t="s">
        <v>140</v>
      </c>
      <c r="L641" s="3">
        <v>38761</v>
      </c>
      <c r="M641" s="3">
        <v>38763</v>
      </c>
      <c r="S641" t="s">
        <v>2024</v>
      </c>
      <c r="U641" t="s">
        <v>42</v>
      </c>
      <c r="V641">
        <f>28.56</f>
        <v>28.56</v>
      </c>
      <c r="W641" t="s">
        <v>147</v>
      </c>
      <c r="X641" t="s">
        <v>44</v>
      </c>
    </row>
    <row r="642" spans="1:24" x14ac:dyDescent="0.25">
      <c r="B642" t="s">
        <v>2034</v>
      </c>
      <c r="C642" t="s">
        <v>1847</v>
      </c>
      <c r="D642" t="s">
        <v>1848</v>
      </c>
      <c r="E642" t="s">
        <v>1849</v>
      </c>
      <c r="H642" t="s">
        <v>60</v>
      </c>
      <c r="J642" t="s">
        <v>146</v>
      </c>
      <c r="K642" t="s">
        <v>140</v>
      </c>
      <c r="L642" s="3">
        <v>38761</v>
      </c>
      <c r="M642" s="3">
        <v>38763</v>
      </c>
      <c r="S642" t="s">
        <v>2024</v>
      </c>
      <c r="U642" t="s">
        <v>42</v>
      </c>
      <c r="V642">
        <f>28.56</f>
        <v>28.56</v>
      </c>
      <c r="W642" t="s">
        <v>147</v>
      </c>
      <c r="X642" t="s">
        <v>44</v>
      </c>
    </row>
    <row r="643" spans="1:24" x14ac:dyDescent="0.25">
      <c r="B643" t="s">
        <v>2035</v>
      </c>
      <c r="C643" t="s">
        <v>2036</v>
      </c>
      <c r="D643" t="s">
        <v>2037</v>
      </c>
      <c r="H643" t="s">
        <v>60</v>
      </c>
      <c r="K643" t="s">
        <v>276</v>
      </c>
      <c r="L643" s="3">
        <v>38770</v>
      </c>
      <c r="M643" s="3">
        <v>38770</v>
      </c>
      <c r="S643" t="s">
        <v>41</v>
      </c>
      <c r="U643" t="s">
        <v>42</v>
      </c>
      <c r="V643">
        <f>0</f>
        <v>0</v>
      </c>
      <c r="W643" t="s">
        <v>2038</v>
      </c>
      <c r="X643" t="s">
        <v>44</v>
      </c>
    </row>
    <row r="644" spans="1:24" x14ac:dyDescent="0.25">
      <c r="B644" t="s">
        <v>2039</v>
      </c>
      <c r="C644" t="s">
        <v>2040</v>
      </c>
      <c r="D644" t="s">
        <v>2037</v>
      </c>
      <c r="H644" t="s">
        <v>60</v>
      </c>
      <c r="K644" t="s">
        <v>276</v>
      </c>
      <c r="L644" s="3">
        <v>38770</v>
      </c>
      <c r="M644" s="3">
        <v>38770</v>
      </c>
      <c r="S644" t="s">
        <v>41</v>
      </c>
      <c r="U644" t="s">
        <v>42</v>
      </c>
      <c r="V644">
        <f>0</f>
        <v>0</v>
      </c>
      <c r="W644" t="s">
        <v>2038</v>
      </c>
      <c r="X644" t="s">
        <v>44</v>
      </c>
    </row>
    <row r="645" spans="1:24" x14ac:dyDescent="0.25">
      <c r="B645" t="s">
        <v>2041</v>
      </c>
      <c r="C645" t="s">
        <v>2042</v>
      </c>
      <c r="D645" t="s">
        <v>2043</v>
      </c>
      <c r="H645" t="s">
        <v>60</v>
      </c>
      <c r="K645" t="s">
        <v>276</v>
      </c>
      <c r="L645" s="3">
        <v>38770</v>
      </c>
      <c r="M645" s="3">
        <v>38770</v>
      </c>
      <c r="S645" t="s">
        <v>41</v>
      </c>
      <c r="U645" t="s">
        <v>42</v>
      </c>
      <c r="V645">
        <f>0</f>
        <v>0</v>
      </c>
      <c r="W645" t="s">
        <v>2038</v>
      </c>
      <c r="X645" t="s">
        <v>44</v>
      </c>
    </row>
    <row r="646" spans="1:24" x14ac:dyDescent="0.25">
      <c r="B646" t="s">
        <v>2044</v>
      </c>
      <c r="C646" t="s">
        <v>2040</v>
      </c>
      <c r="D646" t="s">
        <v>2037</v>
      </c>
      <c r="H646" t="s">
        <v>60</v>
      </c>
      <c r="K646" t="s">
        <v>276</v>
      </c>
      <c r="L646" s="3">
        <v>38777</v>
      </c>
      <c r="M646" s="3">
        <v>38777</v>
      </c>
      <c r="S646" t="s">
        <v>41</v>
      </c>
      <c r="U646" t="s">
        <v>42</v>
      </c>
      <c r="V646">
        <f>0</f>
        <v>0</v>
      </c>
      <c r="W646" t="s">
        <v>2038</v>
      </c>
      <c r="X646" t="s">
        <v>44</v>
      </c>
    </row>
    <row r="647" spans="1:24" s="8" customFormat="1" x14ac:dyDescent="0.25">
      <c r="A647" s="8" t="s">
        <v>3949</v>
      </c>
      <c r="B647" s="8" t="s">
        <v>2045</v>
      </c>
      <c r="C647" s="8" t="s">
        <v>2046</v>
      </c>
      <c r="D647" s="8" t="s">
        <v>2047</v>
      </c>
      <c r="F647" s="8" t="s">
        <v>2048</v>
      </c>
      <c r="H647" s="8" t="s">
        <v>60</v>
      </c>
      <c r="K647" s="8" t="s">
        <v>140</v>
      </c>
      <c r="L647" s="9">
        <v>38783</v>
      </c>
      <c r="M647" s="9">
        <v>38784</v>
      </c>
      <c r="U647" s="8" t="s">
        <v>42</v>
      </c>
      <c r="V647" s="8">
        <f>0</f>
        <v>0</v>
      </c>
      <c r="W647" s="8" t="s">
        <v>2049</v>
      </c>
      <c r="X647" s="8" t="s">
        <v>44</v>
      </c>
    </row>
    <row r="648" spans="1:24" s="8" customFormat="1" x14ac:dyDescent="0.25">
      <c r="A648" s="8" t="s">
        <v>3949</v>
      </c>
      <c r="B648" s="8" t="s">
        <v>2050</v>
      </c>
      <c r="C648" s="8" t="s">
        <v>2046</v>
      </c>
      <c r="D648" s="8" t="s">
        <v>2047</v>
      </c>
      <c r="F648" s="8" t="s">
        <v>2048</v>
      </c>
      <c r="H648" s="8" t="s">
        <v>60</v>
      </c>
      <c r="K648" s="8" t="s">
        <v>140</v>
      </c>
      <c r="L648" s="9">
        <v>38783</v>
      </c>
      <c r="M648" s="9">
        <v>38784</v>
      </c>
      <c r="U648" s="8" t="s">
        <v>42</v>
      </c>
      <c r="V648" s="8">
        <f>0</f>
        <v>0</v>
      </c>
      <c r="W648" s="8" t="s">
        <v>2049</v>
      </c>
      <c r="X648" s="8" t="s">
        <v>44</v>
      </c>
    </row>
    <row r="649" spans="1:24" s="8" customFormat="1" x14ac:dyDescent="0.25">
      <c r="A649" s="8" t="s">
        <v>3949</v>
      </c>
      <c r="B649" s="8" t="s">
        <v>2051</v>
      </c>
      <c r="C649" s="8" t="s">
        <v>2046</v>
      </c>
      <c r="D649" s="8" t="s">
        <v>2047</v>
      </c>
      <c r="F649" s="8" t="s">
        <v>2048</v>
      </c>
      <c r="H649" s="8" t="s">
        <v>60</v>
      </c>
      <c r="K649" s="8" t="s">
        <v>140</v>
      </c>
      <c r="L649" s="9">
        <v>38783</v>
      </c>
      <c r="M649" s="9">
        <v>38784</v>
      </c>
      <c r="U649" s="8" t="s">
        <v>42</v>
      </c>
      <c r="V649" s="8">
        <f>0</f>
        <v>0</v>
      </c>
      <c r="W649" s="8" t="s">
        <v>2038</v>
      </c>
      <c r="X649" s="8" t="s">
        <v>44</v>
      </c>
    </row>
    <row r="650" spans="1:24" s="8" customFormat="1" x14ac:dyDescent="0.25">
      <c r="A650" s="8" t="s">
        <v>3949</v>
      </c>
      <c r="B650" s="8" t="s">
        <v>2052</v>
      </c>
      <c r="C650" s="8" t="s">
        <v>2046</v>
      </c>
      <c r="D650" s="8" t="s">
        <v>2047</v>
      </c>
      <c r="F650" s="8" t="s">
        <v>2048</v>
      </c>
      <c r="H650" s="8" t="s">
        <v>60</v>
      </c>
      <c r="K650" s="8" t="s">
        <v>140</v>
      </c>
      <c r="L650" s="9">
        <v>38783</v>
      </c>
      <c r="M650" s="9">
        <v>38784</v>
      </c>
      <c r="U650" s="8" t="s">
        <v>42</v>
      </c>
      <c r="V650" s="8">
        <f>0</f>
        <v>0</v>
      </c>
      <c r="W650" s="8" t="s">
        <v>2049</v>
      </c>
      <c r="X650" s="8" t="s">
        <v>44</v>
      </c>
    </row>
    <row r="651" spans="1:24" x14ac:dyDescent="0.25">
      <c r="B651" t="s">
        <v>2053</v>
      </c>
      <c r="C651" t="s">
        <v>2054</v>
      </c>
      <c r="D651" t="s">
        <v>2055</v>
      </c>
      <c r="F651" t="s">
        <v>2056</v>
      </c>
      <c r="G651" t="s">
        <v>2057</v>
      </c>
      <c r="H651" t="s">
        <v>60</v>
      </c>
      <c r="K651" t="s">
        <v>276</v>
      </c>
      <c r="L651" s="3">
        <v>38783</v>
      </c>
      <c r="M651" s="3">
        <v>38817</v>
      </c>
      <c r="S651" t="s">
        <v>41</v>
      </c>
      <c r="U651" t="s">
        <v>42</v>
      </c>
      <c r="V651">
        <f>0</f>
        <v>0</v>
      </c>
      <c r="W651" t="s">
        <v>2038</v>
      </c>
      <c r="X651" t="s">
        <v>44</v>
      </c>
    </row>
    <row r="652" spans="1:24" x14ac:dyDescent="0.25">
      <c r="B652" t="s">
        <v>2058</v>
      </c>
      <c r="C652" t="s">
        <v>2059</v>
      </c>
      <c r="D652" t="s">
        <v>2059</v>
      </c>
      <c r="F652" t="s">
        <v>2056</v>
      </c>
      <c r="G652" t="s">
        <v>2060</v>
      </c>
      <c r="H652" t="s">
        <v>60</v>
      </c>
      <c r="K652" t="s">
        <v>126</v>
      </c>
      <c r="L652" s="3">
        <v>38813</v>
      </c>
      <c r="M652" s="3">
        <v>38818</v>
      </c>
      <c r="S652" t="s">
        <v>41</v>
      </c>
      <c r="U652" t="s">
        <v>42</v>
      </c>
      <c r="V652">
        <f>0</f>
        <v>0</v>
      </c>
      <c r="W652" t="s">
        <v>128</v>
      </c>
      <c r="X652" t="s">
        <v>44</v>
      </c>
    </row>
    <row r="653" spans="1:24" ht="14.25" customHeight="1" x14ac:dyDescent="0.25">
      <c r="B653" t="s">
        <v>2061</v>
      </c>
      <c r="C653" t="s">
        <v>2059</v>
      </c>
      <c r="D653" t="s">
        <v>2059</v>
      </c>
      <c r="F653" t="s">
        <v>2056</v>
      </c>
      <c r="G653" t="s">
        <v>2060</v>
      </c>
      <c r="H653" t="s">
        <v>60</v>
      </c>
      <c r="K653" t="s">
        <v>126</v>
      </c>
      <c r="L653" s="3">
        <v>38813</v>
      </c>
      <c r="M653" s="3">
        <v>38818</v>
      </c>
      <c r="S653" t="s">
        <v>41</v>
      </c>
      <c r="U653" t="s">
        <v>42</v>
      </c>
      <c r="V653">
        <f>0</f>
        <v>0</v>
      </c>
      <c r="W653" t="s">
        <v>128</v>
      </c>
      <c r="X653" t="s">
        <v>44</v>
      </c>
    </row>
    <row r="654" spans="1:24" x14ac:dyDescent="0.25">
      <c r="B654" t="s">
        <v>2062</v>
      </c>
      <c r="C654" t="s">
        <v>2063</v>
      </c>
      <c r="D654" t="s">
        <v>2064</v>
      </c>
      <c r="E654" t="s">
        <v>2065</v>
      </c>
      <c r="F654" t="s">
        <v>2066</v>
      </c>
      <c r="H654" t="s">
        <v>60</v>
      </c>
      <c r="K654" t="s">
        <v>254</v>
      </c>
      <c r="L654" s="3">
        <v>38762</v>
      </c>
      <c r="M654" s="3">
        <v>38855</v>
      </c>
      <c r="S654" t="s">
        <v>2067</v>
      </c>
      <c r="T654" t="s">
        <v>2068</v>
      </c>
      <c r="U654" t="s">
        <v>42</v>
      </c>
      <c r="V654">
        <f>0</f>
        <v>0</v>
      </c>
      <c r="W654" t="s">
        <v>2069</v>
      </c>
      <c r="X654" t="s">
        <v>44</v>
      </c>
    </row>
    <row r="655" spans="1:24" x14ac:dyDescent="0.25">
      <c r="B655" t="s">
        <v>2070</v>
      </c>
      <c r="C655" t="s">
        <v>2071</v>
      </c>
      <c r="D655" t="s">
        <v>2072</v>
      </c>
      <c r="E655" t="s">
        <v>2065</v>
      </c>
      <c r="F655" t="s">
        <v>1940</v>
      </c>
      <c r="H655" t="s">
        <v>60</v>
      </c>
      <c r="K655" t="s">
        <v>254</v>
      </c>
      <c r="L655" s="3">
        <v>38855</v>
      </c>
      <c r="M655" s="3">
        <v>38762</v>
      </c>
      <c r="S655" t="s">
        <v>2067</v>
      </c>
      <c r="T655" t="s">
        <v>2073</v>
      </c>
      <c r="U655" t="s">
        <v>42</v>
      </c>
      <c r="V655">
        <f>0</f>
        <v>0</v>
      </c>
      <c r="W655" t="s">
        <v>2069</v>
      </c>
      <c r="X655" t="s">
        <v>44</v>
      </c>
    </row>
    <row r="656" spans="1:24" x14ac:dyDescent="0.25">
      <c r="B656" t="s">
        <v>2074</v>
      </c>
      <c r="C656" t="s">
        <v>2075</v>
      </c>
      <c r="D656" t="s">
        <v>2076</v>
      </c>
      <c r="E656" t="s">
        <v>2065</v>
      </c>
      <c r="F656" t="s">
        <v>1940</v>
      </c>
      <c r="H656" t="s">
        <v>60</v>
      </c>
      <c r="K656" t="s">
        <v>413</v>
      </c>
      <c r="L656" s="3">
        <v>38790</v>
      </c>
      <c r="S656" t="s">
        <v>2067</v>
      </c>
      <c r="T656" t="s">
        <v>2077</v>
      </c>
      <c r="U656" t="s">
        <v>42</v>
      </c>
      <c r="V656">
        <f>0</f>
        <v>0</v>
      </c>
      <c r="W656" t="s">
        <v>2078</v>
      </c>
      <c r="X656" t="s">
        <v>44</v>
      </c>
    </row>
    <row r="657" spans="1:24" x14ac:dyDescent="0.25">
      <c r="B657" t="s">
        <v>2079</v>
      </c>
      <c r="C657" t="s">
        <v>2075</v>
      </c>
      <c r="D657" t="s">
        <v>2080</v>
      </c>
      <c r="E657" t="s">
        <v>2065</v>
      </c>
      <c r="F657" t="s">
        <v>1940</v>
      </c>
      <c r="H657" t="s">
        <v>60</v>
      </c>
      <c r="K657" t="s">
        <v>413</v>
      </c>
      <c r="L657" s="3">
        <v>38790</v>
      </c>
      <c r="S657" t="s">
        <v>2067</v>
      </c>
      <c r="T657" t="s">
        <v>2081</v>
      </c>
      <c r="U657" t="s">
        <v>42</v>
      </c>
      <c r="V657">
        <f>0</f>
        <v>0</v>
      </c>
      <c r="W657" t="s">
        <v>2078</v>
      </c>
      <c r="X657" t="s">
        <v>44</v>
      </c>
    </row>
    <row r="658" spans="1:24" x14ac:dyDescent="0.25">
      <c r="B658" t="s">
        <v>2082</v>
      </c>
      <c r="C658" t="s">
        <v>2083</v>
      </c>
      <c r="D658" t="s">
        <v>2084</v>
      </c>
      <c r="H658" t="s">
        <v>60</v>
      </c>
      <c r="J658" t="s">
        <v>253</v>
      </c>
      <c r="K658" t="s">
        <v>254</v>
      </c>
      <c r="L658" s="3">
        <v>38790</v>
      </c>
      <c r="M658" s="3">
        <v>38862</v>
      </c>
      <c r="S658" t="s">
        <v>2085</v>
      </c>
      <c r="U658" t="s">
        <v>42</v>
      </c>
      <c r="V658">
        <f>0</f>
        <v>0</v>
      </c>
      <c r="W658" t="s">
        <v>2086</v>
      </c>
      <c r="X658" t="s">
        <v>44</v>
      </c>
    </row>
    <row r="659" spans="1:24" x14ac:dyDescent="0.25">
      <c r="B659" t="s">
        <v>2087</v>
      </c>
      <c r="C659" t="s">
        <v>2088</v>
      </c>
      <c r="D659" t="s">
        <v>2089</v>
      </c>
      <c r="E659" t="s">
        <v>2090</v>
      </c>
      <c r="F659" t="s">
        <v>2091</v>
      </c>
      <c r="H659" t="s">
        <v>60</v>
      </c>
      <c r="K659" t="s">
        <v>140</v>
      </c>
      <c r="L659" s="3">
        <v>38904</v>
      </c>
      <c r="M659" s="3">
        <v>38904</v>
      </c>
      <c r="S659" t="s">
        <v>2092</v>
      </c>
      <c r="T659" t="s">
        <v>2093</v>
      </c>
      <c r="U659" t="s">
        <v>42</v>
      </c>
      <c r="V659">
        <f>14</f>
        <v>14</v>
      </c>
      <c r="W659" t="s">
        <v>2094</v>
      </c>
      <c r="X659" t="s">
        <v>44</v>
      </c>
    </row>
    <row r="660" spans="1:24" s="8" customFormat="1" x14ac:dyDescent="0.25">
      <c r="A660" s="8" t="s">
        <v>3949</v>
      </c>
      <c r="B660" s="8" t="s">
        <v>2095</v>
      </c>
      <c r="C660" s="8" t="s">
        <v>2096</v>
      </c>
      <c r="D660" s="8" t="s">
        <v>2097</v>
      </c>
      <c r="H660" s="8" t="s">
        <v>60</v>
      </c>
      <c r="J660" s="8" t="s">
        <v>2098</v>
      </c>
      <c r="K660" s="8" t="s">
        <v>1984</v>
      </c>
      <c r="L660" s="9">
        <v>38904</v>
      </c>
      <c r="M660" s="9">
        <v>38908</v>
      </c>
      <c r="S660" s="8" t="s">
        <v>2092</v>
      </c>
      <c r="U660" s="8" t="s">
        <v>42</v>
      </c>
      <c r="V660" s="8">
        <f>9.36</f>
        <v>9.36</v>
      </c>
      <c r="X660" s="8" t="s">
        <v>44</v>
      </c>
    </row>
    <row r="661" spans="1:24" s="8" customFormat="1" x14ac:dyDescent="0.25">
      <c r="A661" s="8" t="s">
        <v>3949</v>
      </c>
      <c r="B661" s="8" t="s">
        <v>2099</v>
      </c>
      <c r="C661" s="8" t="s">
        <v>2100</v>
      </c>
      <c r="D661" s="8" t="s">
        <v>2101</v>
      </c>
      <c r="E661" s="8" t="s">
        <v>2102</v>
      </c>
      <c r="F661" s="8" t="s">
        <v>2103</v>
      </c>
      <c r="H661" s="8" t="s">
        <v>60</v>
      </c>
      <c r="K661" s="8" t="s">
        <v>140</v>
      </c>
      <c r="L661" s="9">
        <v>38911</v>
      </c>
      <c r="M661" s="9">
        <v>38911</v>
      </c>
      <c r="S661" s="8" t="s">
        <v>2092</v>
      </c>
      <c r="U661" s="8" t="s">
        <v>42</v>
      </c>
      <c r="V661" s="8">
        <f>0</f>
        <v>0</v>
      </c>
      <c r="W661" s="8" t="s">
        <v>147</v>
      </c>
      <c r="X661" s="8" t="s">
        <v>44</v>
      </c>
    </row>
    <row r="662" spans="1:24" s="8" customFormat="1" x14ac:dyDescent="0.25">
      <c r="A662" s="8" t="s">
        <v>3949</v>
      </c>
      <c r="B662" s="8" t="s">
        <v>2104</v>
      </c>
      <c r="C662" s="8" t="s">
        <v>1287</v>
      </c>
      <c r="D662" s="8" t="s">
        <v>2105</v>
      </c>
      <c r="F662" s="8" t="s">
        <v>2106</v>
      </c>
      <c r="G662" s="8" t="s">
        <v>2107</v>
      </c>
      <c r="H662" s="8" t="s">
        <v>60</v>
      </c>
      <c r="K662" s="8" t="s">
        <v>126</v>
      </c>
      <c r="L662" s="9">
        <v>38874</v>
      </c>
      <c r="M662" s="9">
        <v>38882</v>
      </c>
      <c r="S662" s="8" t="s">
        <v>2092</v>
      </c>
      <c r="U662" s="8" t="s">
        <v>111</v>
      </c>
      <c r="V662" s="8">
        <f>0</f>
        <v>0</v>
      </c>
      <c r="W662" s="8" t="s">
        <v>128</v>
      </c>
      <c r="X662" s="8" t="s">
        <v>44</v>
      </c>
    </row>
    <row r="663" spans="1:24" s="8" customFormat="1" x14ac:dyDescent="0.25">
      <c r="A663" s="8" t="s">
        <v>3949</v>
      </c>
      <c r="B663" s="8" t="s">
        <v>2108</v>
      </c>
      <c r="C663" s="8" t="s">
        <v>1287</v>
      </c>
      <c r="D663" s="8" t="s">
        <v>2109</v>
      </c>
      <c r="H663" s="8" t="s">
        <v>60</v>
      </c>
      <c r="K663" s="8" t="s">
        <v>140</v>
      </c>
      <c r="L663" s="9">
        <v>38911</v>
      </c>
      <c r="M663" s="9">
        <v>38911</v>
      </c>
      <c r="S663" s="8" t="s">
        <v>41</v>
      </c>
      <c r="U663" s="8" t="s">
        <v>42</v>
      </c>
      <c r="V663" s="8">
        <f>0</f>
        <v>0</v>
      </c>
      <c r="W663" s="8" t="s">
        <v>147</v>
      </c>
      <c r="X663" s="8" t="s">
        <v>44</v>
      </c>
    </row>
    <row r="664" spans="1:24" s="8" customFormat="1" x14ac:dyDescent="0.25">
      <c r="A664" s="8" t="s">
        <v>3949</v>
      </c>
      <c r="B664" s="8" t="s">
        <v>2110</v>
      </c>
      <c r="C664" s="8" t="s">
        <v>2111</v>
      </c>
      <c r="D664" s="8" t="s">
        <v>2112</v>
      </c>
      <c r="H664" s="8" t="s">
        <v>60</v>
      </c>
      <c r="K664" s="8" t="s">
        <v>140</v>
      </c>
      <c r="L664" s="9">
        <v>38870</v>
      </c>
      <c r="M664" s="9">
        <v>38870</v>
      </c>
      <c r="S664" s="8" t="s">
        <v>41</v>
      </c>
      <c r="U664" s="8" t="s">
        <v>42</v>
      </c>
      <c r="V664" s="8">
        <f>0</f>
        <v>0</v>
      </c>
      <c r="W664" s="8" t="s">
        <v>147</v>
      </c>
      <c r="X664" s="8" t="s">
        <v>44</v>
      </c>
    </row>
    <row r="665" spans="1:24" s="8" customFormat="1" x14ac:dyDescent="0.25">
      <c r="A665" s="8" t="s">
        <v>3949</v>
      </c>
      <c r="B665" s="8" t="s">
        <v>2113</v>
      </c>
      <c r="C665" s="8" t="s">
        <v>2111</v>
      </c>
      <c r="D665" s="8" t="s">
        <v>2112</v>
      </c>
      <c r="H665" s="8" t="s">
        <v>60</v>
      </c>
      <c r="K665" s="8" t="s">
        <v>140</v>
      </c>
      <c r="L665" s="9">
        <v>38870</v>
      </c>
      <c r="M665" s="9">
        <v>38870</v>
      </c>
      <c r="S665" s="8" t="s">
        <v>41</v>
      </c>
      <c r="U665" s="8" t="s">
        <v>42</v>
      </c>
      <c r="V665" s="8">
        <f>0</f>
        <v>0</v>
      </c>
      <c r="W665" s="8" t="s">
        <v>147</v>
      </c>
      <c r="X665" s="8" t="s">
        <v>44</v>
      </c>
    </row>
    <row r="666" spans="1:24" s="8" customFormat="1" x14ac:dyDescent="0.25">
      <c r="A666" s="8" t="s">
        <v>3949</v>
      </c>
      <c r="B666" s="8" t="s">
        <v>2114</v>
      </c>
      <c r="C666" s="8" t="s">
        <v>2111</v>
      </c>
      <c r="D666" s="8" t="s">
        <v>2112</v>
      </c>
      <c r="H666" s="8" t="s">
        <v>60</v>
      </c>
      <c r="K666" s="8" t="s">
        <v>140</v>
      </c>
      <c r="L666" s="9">
        <v>38870</v>
      </c>
      <c r="M666" s="9">
        <v>38870</v>
      </c>
      <c r="S666" s="8" t="s">
        <v>41</v>
      </c>
      <c r="U666" s="8" t="s">
        <v>42</v>
      </c>
      <c r="V666" s="8">
        <f>0</f>
        <v>0</v>
      </c>
      <c r="W666" s="8" t="s">
        <v>147</v>
      </c>
      <c r="X666" s="8" t="s">
        <v>44</v>
      </c>
    </row>
    <row r="667" spans="1:24" s="8" customFormat="1" x14ac:dyDescent="0.25">
      <c r="A667" s="8" t="s">
        <v>3949</v>
      </c>
      <c r="B667" s="8" t="s">
        <v>2115</v>
      </c>
      <c r="C667" s="8" t="s">
        <v>2111</v>
      </c>
      <c r="D667" s="8" t="s">
        <v>2112</v>
      </c>
      <c r="H667" s="8" t="s">
        <v>60</v>
      </c>
      <c r="K667" s="8" t="s">
        <v>140</v>
      </c>
      <c r="L667" s="9">
        <v>38870</v>
      </c>
      <c r="M667" s="9">
        <v>38870</v>
      </c>
      <c r="S667" s="8" t="s">
        <v>41</v>
      </c>
      <c r="U667" s="8" t="s">
        <v>42</v>
      </c>
      <c r="V667" s="8">
        <f>0</f>
        <v>0</v>
      </c>
      <c r="W667" s="8" t="s">
        <v>147</v>
      </c>
      <c r="X667" s="8" t="s">
        <v>44</v>
      </c>
    </row>
    <row r="668" spans="1:24" s="8" customFormat="1" x14ac:dyDescent="0.25">
      <c r="A668" s="8" t="s">
        <v>3949</v>
      </c>
      <c r="B668" s="8" t="s">
        <v>2116</v>
      </c>
      <c r="C668" s="8" t="s">
        <v>2111</v>
      </c>
      <c r="D668" s="8" t="s">
        <v>2112</v>
      </c>
      <c r="H668" s="8" t="s">
        <v>60</v>
      </c>
      <c r="K668" s="8" t="s">
        <v>140</v>
      </c>
      <c r="L668" s="9">
        <v>38870</v>
      </c>
      <c r="M668" s="9">
        <v>38870</v>
      </c>
      <c r="S668" s="8" t="s">
        <v>41</v>
      </c>
      <c r="U668" s="8" t="s">
        <v>42</v>
      </c>
      <c r="V668" s="8">
        <f>0</f>
        <v>0</v>
      </c>
      <c r="W668" s="8" t="s">
        <v>147</v>
      </c>
      <c r="X668" s="8" t="s">
        <v>44</v>
      </c>
    </row>
    <row r="669" spans="1:24" s="8" customFormat="1" x14ac:dyDescent="0.25">
      <c r="A669" s="8" t="s">
        <v>3949</v>
      </c>
      <c r="B669" s="8" t="s">
        <v>2117</v>
      </c>
      <c r="C669" s="8" t="s">
        <v>2111</v>
      </c>
      <c r="D669" s="8" t="s">
        <v>2112</v>
      </c>
      <c r="H669" s="8" t="s">
        <v>60</v>
      </c>
      <c r="K669" s="8" t="s">
        <v>140</v>
      </c>
      <c r="L669" s="9">
        <v>38870</v>
      </c>
      <c r="M669" s="9">
        <v>38870</v>
      </c>
      <c r="S669" s="8" t="s">
        <v>41</v>
      </c>
      <c r="U669" s="8" t="s">
        <v>42</v>
      </c>
      <c r="V669" s="8">
        <f>0</f>
        <v>0</v>
      </c>
      <c r="W669" s="8" t="s">
        <v>147</v>
      </c>
      <c r="X669" s="8" t="s">
        <v>44</v>
      </c>
    </row>
    <row r="670" spans="1:24" s="8" customFormat="1" x14ac:dyDescent="0.25">
      <c r="A670" s="8" t="s">
        <v>3949</v>
      </c>
      <c r="B670" s="8" t="s">
        <v>2118</v>
      </c>
      <c r="C670" s="8" t="s">
        <v>2111</v>
      </c>
      <c r="D670" s="8" t="s">
        <v>2112</v>
      </c>
      <c r="H670" s="8" t="s">
        <v>60</v>
      </c>
      <c r="K670" s="8" t="s">
        <v>140</v>
      </c>
      <c r="L670" s="9">
        <v>38870</v>
      </c>
      <c r="M670" s="9">
        <v>38870</v>
      </c>
      <c r="S670" s="8" t="s">
        <v>41</v>
      </c>
      <c r="U670" s="8" t="s">
        <v>42</v>
      </c>
      <c r="V670" s="8">
        <f>0</f>
        <v>0</v>
      </c>
      <c r="W670" s="8" t="s">
        <v>147</v>
      </c>
      <c r="X670" s="8" t="s">
        <v>44</v>
      </c>
    </row>
    <row r="671" spans="1:24" x14ac:dyDescent="0.25">
      <c r="B671" t="s">
        <v>2125</v>
      </c>
      <c r="C671" t="s">
        <v>2126</v>
      </c>
      <c r="D671" t="s">
        <v>2127</v>
      </c>
      <c r="F671" t="s">
        <v>2128</v>
      </c>
      <c r="G671" t="s">
        <v>2129</v>
      </c>
      <c r="H671" t="s">
        <v>60</v>
      </c>
      <c r="K671" t="s">
        <v>39</v>
      </c>
      <c r="L671" s="3">
        <v>38419</v>
      </c>
      <c r="M671" s="3">
        <v>38419</v>
      </c>
      <c r="S671" t="s">
        <v>41</v>
      </c>
      <c r="T671" t="s">
        <v>2130</v>
      </c>
      <c r="U671" t="s">
        <v>42</v>
      </c>
      <c r="V671">
        <f>0</f>
        <v>0</v>
      </c>
      <c r="W671" t="s">
        <v>211</v>
      </c>
      <c r="X671" t="s">
        <v>44</v>
      </c>
    </row>
    <row r="672" spans="1:24" x14ac:dyDescent="0.25">
      <c r="B672" t="s">
        <v>2131</v>
      </c>
      <c r="C672" t="s">
        <v>2026</v>
      </c>
      <c r="D672" t="s">
        <v>2027</v>
      </c>
      <c r="E672" t="s">
        <v>2028</v>
      </c>
      <c r="F672" t="s">
        <v>2023</v>
      </c>
      <c r="H672" t="s">
        <v>60</v>
      </c>
      <c r="J672" t="s">
        <v>2132</v>
      </c>
      <c r="K672" t="s">
        <v>140</v>
      </c>
      <c r="L672" s="3">
        <v>38925</v>
      </c>
      <c r="M672" s="3">
        <v>38925</v>
      </c>
      <c r="S672" t="s">
        <v>2024</v>
      </c>
      <c r="U672" t="s">
        <v>42</v>
      </c>
      <c r="V672">
        <f>0</f>
        <v>0</v>
      </c>
      <c r="W672" t="s">
        <v>147</v>
      </c>
      <c r="X672" t="s">
        <v>44</v>
      </c>
    </row>
    <row r="673" spans="2:24" x14ac:dyDescent="0.25">
      <c r="B673" t="s">
        <v>2133</v>
      </c>
      <c r="C673" t="s">
        <v>2134</v>
      </c>
      <c r="D673" t="s">
        <v>2135</v>
      </c>
      <c r="E673" t="s">
        <v>2136</v>
      </c>
      <c r="F673" t="s">
        <v>2137</v>
      </c>
      <c r="H673" t="s">
        <v>60</v>
      </c>
      <c r="K673" t="s">
        <v>140</v>
      </c>
      <c r="L673" s="3">
        <v>38925</v>
      </c>
      <c r="M673" s="3">
        <v>38925</v>
      </c>
      <c r="S673" t="s">
        <v>2024</v>
      </c>
      <c r="U673" t="s">
        <v>42</v>
      </c>
      <c r="V673">
        <f>0</f>
        <v>0</v>
      </c>
      <c r="W673" t="s">
        <v>147</v>
      </c>
      <c r="X673" t="s">
        <v>44</v>
      </c>
    </row>
    <row r="674" spans="2:24" x14ac:dyDescent="0.25">
      <c r="B674" t="s">
        <v>2138</v>
      </c>
      <c r="C674" t="s">
        <v>2139</v>
      </c>
      <c r="D674" t="s">
        <v>2140</v>
      </c>
      <c r="E674" t="s">
        <v>1790</v>
      </c>
      <c r="F674" t="s">
        <v>2137</v>
      </c>
      <c r="H674" t="s">
        <v>60</v>
      </c>
      <c r="J674" t="s">
        <v>2141</v>
      </c>
      <c r="K674" t="s">
        <v>140</v>
      </c>
      <c r="L674" s="3">
        <v>38933</v>
      </c>
      <c r="M674" s="3">
        <v>38933</v>
      </c>
      <c r="S674" t="s">
        <v>2024</v>
      </c>
      <c r="U674" t="s">
        <v>42</v>
      </c>
      <c r="V674">
        <f>0</f>
        <v>0</v>
      </c>
      <c r="W674" t="s">
        <v>147</v>
      </c>
      <c r="X674" t="s">
        <v>44</v>
      </c>
    </row>
    <row r="675" spans="2:24" x14ac:dyDescent="0.25">
      <c r="B675" t="s">
        <v>2157</v>
      </c>
      <c r="C675" t="s">
        <v>2158</v>
      </c>
      <c r="D675" t="s">
        <v>2159</v>
      </c>
      <c r="E675" t="s">
        <v>2160</v>
      </c>
      <c r="F675" t="s">
        <v>2161</v>
      </c>
      <c r="G675" t="s">
        <v>2162</v>
      </c>
      <c r="H675" t="s">
        <v>60</v>
      </c>
      <c r="K675" t="s">
        <v>108</v>
      </c>
      <c r="L675" s="3">
        <v>38902</v>
      </c>
      <c r="M675" s="3">
        <v>38902</v>
      </c>
      <c r="S675" t="s">
        <v>303</v>
      </c>
      <c r="U675" t="s">
        <v>42</v>
      </c>
      <c r="V675">
        <f>0</f>
        <v>0</v>
      </c>
      <c r="W675" t="s">
        <v>108</v>
      </c>
      <c r="X675" t="s">
        <v>71</v>
      </c>
    </row>
    <row r="676" spans="2:24" x14ac:dyDescent="0.25">
      <c r="B676" t="s">
        <v>2172</v>
      </c>
      <c r="C676" t="s">
        <v>2173</v>
      </c>
      <c r="D676" t="s">
        <v>2174</v>
      </c>
      <c r="H676" t="s">
        <v>60</v>
      </c>
      <c r="K676" t="s">
        <v>276</v>
      </c>
      <c r="L676" s="3">
        <v>38988</v>
      </c>
      <c r="M676" s="3">
        <v>38988</v>
      </c>
      <c r="S676" t="s">
        <v>41</v>
      </c>
      <c r="U676" t="s">
        <v>42</v>
      </c>
      <c r="V676">
        <f>0</f>
        <v>0</v>
      </c>
      <c r="W676" t="s">
        <v>2038</v>
      </c>
      <c r="X676" t="s">
        <v>44</v>
      </c>
    </row>
    <row r="677" spans="2:24" x14ac:dyDescent="0.25">
      <c r="B677" t="s">
        <v>2175</v>
      </c>
      <c r="C677" t="s">
        <v>1726</v>
      </c>
      <c r="D677" t="s">
        <v>1727</v>
      </c>
      <c r="F677" t="s">
        <v>2176</v>
      </c>
      <c r="G677" t="s">
        <v>1729</v>
      </c>
      <c r="H677" t="s">
        <v>60</v>
      </c>
      <c r="K677" t="s">
        <v>108</v>
      </c>
      <c r="L677" s="3">
        <v>38902</v>
      </c>
      <c r="M677" s="3">
        <v>38902</v>
      </c>
      <c r="S677" t="s">
        <v>303</v>
      </c>
      <c r="U677" t="s">
        <v>42</v>
      </c>
      <c r="V677">
        <f>0</f>
        <v>0</v>
      </c>
      <c r="W677" t="s">
        <v>108</v>
      </c>
      <c r="X677" t="s">
        <v>71</v>
      </c>
    </row>
    <row r="678" spans="2:24" x14ac:dyDescent="0.25">
      <c r="B678" t="s">
        <v>2177</v>
      </c>
      <c r="C678" t="s">
        <v>2178</v>
      </c>
      <c r="D678" t="s">
        <v>2179</v>
      </c>
      <c r="F678" t="s">
        <v>2180</v>
      </c>
      <c r="G678" t="s">
        <v>2181</v>
      </c>
      <c r="H678" t="s">
        <v>60</v>
      </c>
      <c r="K678" t="s">
        <v>108</v>
      </c>
      <c r="L678" s="3">
        <v>38992</v>
      </c>
      <c r="M678" s="3">
        <v>38992</v>
      </c>
      <c r="S678" t="s">
        <v>41</v>
      </c>
      <c r="U678" t="s">
        <v>42</v>
      </c>
      <c r="V678">
        <f>0</f>
        <v>0</v>
      </c>
      <c r="W678" t="s">
        <v>108</v>
      </c>
      <c r="X678" t="s">
        <v>44</v>
      </c>
    </row>
    <row r="679" spans="2:24" x14ac:dyDescent="0.25">
      <c r="B679" t="s">
        <v>2182</v>
      </c>
      <c r="C679" t="s">
        <v>1798</v>
      </c>
      <c r="D679" t="s">
        <v>1799</v>
      </c>
      <c r="E679" t="s">
        <v>2183</v>
      </c>
      <c r="F679" t="s">
        <v>1801</v>
      </c>
      <c r="H679" t="s">
        <v>60</v>
      </c>
      <c r="J679" t="s">
        <v>146</v>
      </c>
      <c r="K679" t="s">
        <v>140</v>
      </c>
      <c r="L679" s="3">
        <v>39001</v>
      </c>
      <c r="M679" s="3">
        <v>39001</v>
      </c>
      <c r="S679" t="s">
        <v>2184</v>
      </c>
      <c r="U679" t="s">
        <v>42</v>
      </c>
      <c r="V679">
        <f>0</f>
        <v>0</v>
      </c>
      <c r="W679" t="s">
        <v>147</v>
      </c>
      <c r="X679" t="s">
        <v>44</v>
      </c>
    </row>
    <row r="680" spans="2:24" x14ac:dyDescent="0.25">
      <c r="B680" t="s">
        <v>2185</v>
      </c>
      <c r="C680" t="s">
        <v>2020</v>
      </c>
      <c r="D680" t="s">
        <v>2186</v>
      </c>
      <c r="E680" t="s">
        <v>2187</v>
      </c>
      <c r="F680" t="s">
        <v>2023</v>
      </c>
      <c r="H680" t="s">
        <v>60</v>
      </c>
      <c r="K680" t="s">
        <v>140</v>
      </c>
      <c r="L680" s="3">
        <v>39003</v>
      </c>
      <c r="M680" s="3">
        <v>39003</v>
      </c>
      <c r="S680" t="s">
        <v>2024</v>
      </c>
      <c r="U680" t="s">
        <v>42</v>
      </c>
      <c r="V680">
        <f>0</f>
        <v>0</v>
      </c>
      <c r="W680" t="s">
        <v>147</v>
      </c>
      <c r="X680" t="s">
        <v>44</v>
      </c>
    </row>
    <row r="681" spans="2:24" x14ac:dyDescent="0.25">
      <c r="B681" t="s">
        <v>2188</v>
      </c>
      <c r="C681" t="s">
        <v>2189</v>
      </c>
      <c r="D681" t="s">
        <v>2190</v>
      </c>
      <c r="E681" t="s">
        <v>2191</v>
      </c>
      <c r="F681" t="s">
        <v>2192</v>
      </c>
      <c r="H681" t="s">
        <v>60</v>
      </c>
      <c r="K681" t="s">
        <v>140</v>
      </c>
      <c r="L681" s="3">
        <v>39003</v>
      </c>
      <c r="M681" s="3">
        <v>39003</v>
      </c>
      <c r="S681" t="s">
        <v>2024</v>
      </c>
      <c r="U681" t="s">
        <v>42</v>
      </c>
      <c r="V681">
        <f>0</f>
        <v>0</v>
      </c>
      <c r="W681" t="s">
        <v>147</v>
      </c>
      <c r="X681" t="s">
        <v>44</v>
      </c>
    </row>
    <row r="682" spans="2:24" x14ac:dyDescent="0.25">
      <c r="B682" t="s">
        <v>2193</v>
      </c>
      <c r="C682" t="s">
        <v>2194</v>
      </c>
      <c r="D682" t="s">
        <v>2195</v>
      </c>
      <c r="J682" t="s">
        <v>2196</v>
      </c>
      <c r="K682" t="s">
        <v>276</v>
      </c>
      <c r="L682" s="3">
        <v>39031</v>
      </c>
      <c r="M682" s="3">
        <v>39031</v>
      </c>
      <c r="S682" t="s">
        <v>41</v>
      </c>
      <c r="T682" t="s">
        <v>2197</v>
      </c>
      <c r="U682" t="s">
        <v>42</v>
      </c>
      <c r="V682">
        <f>0</f>
        <v>0</v>
      </c>
      <c r="W682" t="s">
        <v>211</v>
      </c>
      <c r="X682" t="s">
        <v>44</v>
      </c>
    </row>
    <row r="683" spans="2:24" x14ac:dyDescent="0.25">
      <c r="B683" t="s">
        <v>2198</v>
      </c>
      <c r="C683" t="s">
        <v>2199</v>
      </c>
      <c r="D683" t="s">
        <v>2199</v>
      </c>
      <c r="H683" t="s">
        <v>44</v>
      </c>
      <c r="J683" t="s">
        <v>2200</v>
      </c>
      <c r="K683" t="s">
        <v>1984</v>
      </c>
      <c r="L683" s="3">
        <v>38861</v>
      </c>
      <c r="M683" s="3">
        <v>38861</v>
      </c>
      <c r="S683" t="s">
        <v>41</v>
      </c>
      <c r="T683" t="s">
        <v>2201</v>
      </c>
      <c r="U683" t="s">
        <v>42</v>
      </c>
      <c r="V683">
        <f>0</f>
        <v>0</v>
      </c>
      <c r="W683" t="s">
        <v>2202</v>
      </c>
      <c r="X683" t="s">
        <v>44</v>
      </c>
    </row>
    <row r="684" spans="2:24" x14ac:dyDescent="0.25">
      <c r="B684" t="s">
        <v>2203</v>
      </c>
      <c r="C684" t="s">
        <v>2204</v>
      </c>
      <c r="D684" t="s">
        <v>2205</v>
      </c>
      <c r="J684" t="s">
        <v>2098</v>
      </c>
      <c r="K684" t="s">
        <v>254</v>
      </c>
      <c r="L684" s="3">
        <v>39045</v>
      </c>
      <c r="S684" t="s">
        <v>2206</v>
      </c>
      <c r="T684" t="s">
        <v>2207</v>
      </c>
      <c r="U684" t="s">
        <v>42</v>
      </c>
      <c r="V684">
        <f>0</f>
        <v>0</v>
      </c>
      <c r="W684" t="s">
        <v>2208</v>
      </c>
      <c r="X684" t="s">
        <v>44</v>
      </c>
    </row>
    <row r="685" spans="2:24" x14ac:dyDescent="0.25">
      <c r="B685" t="s">
        <v>2209</v>
      </c>
      <c r="C685" t="s">
        <v>2210</v>
      </c>
      <c r="D685" t="s">
        <v>2210</v>
      </c>
      <c r="K685" t="s">
        <v>1984</v>
      </c>
      <c r="L685" s="3">
        <v>38861</v>
      </c>
      <c r="M685" s="3">
        <v>38861</v>
      </c>
      <c r="S685" t="s">
        <v>41</v>
      </c>
      <c r="T685" t="s">
        <v>2211</v>
      </c>
      <c r="U685" t="s">
        <v>42</v>
      </c>
      <c r="V685">
        <f>0</f>
        <v>0</v>
      </c>
      <c r="X685" t="s">
        <v>44</v>
      </c>
    </row>
    <row r="686" spans="2:24" x14ac:dyDescent="0.25">
      <c r="B686" t="s">
        <v>2212</v>
      </c>
      <c r="C686" t="s">
        <v>2213</v>
      </c>
      <c r="D686" t="s">
        <v>2214</v>
      </c>
      <c r="K686" t="s">
        <v>1984</v>
      </c>
      <c r="L686" s="3">
        <v>38873</v>
      </c>
      <c r="M686" s="3">
        <v>38873</v>
      </c>
      <c r="S686" t="s">
        <v>41</v>
      </c>
      <c r="T686" t="s">
        <v>2211</v>
      </c>
      <c r="U686" t="s">
        <v>42</v>
      </c>
      <c r="V686">
        <f>0</f>
        <v>0</v>
      </c>
      <c r="X686" t="s">
        <v>44</v>
      </c>
    </row>
    <row r="687" spans="2:24" x14ac:dyDescent="0.25">
      <c r="B687" t="s">
        <v>2215</v>
      </c>
      <c r="C687" t="s">
        <v>2216</v>
      </c>
      <c r="D687" t="s">
        <v>2216</v>
      </c>
      <c r="J687" t="s">
        <v>2200</v>
      </c>
      <c r="K687" t="s">
        <v>1984</v>
      </c>
      <c r="L687" s="3">
        <v>38873</v>
      </c>
      <c r="M687" s="3">
        <v>38880</v>
      </c>
      <c r="S687" t="s">
        <v>41</v>
      </c>
      <c r="T687" t="s">
        <v>2211</v>
      </c>
      <c r="U687" t="s">
        <v>42</v>
      </c>
      <c r="V687">
        <f>0</f>
        <v>0</v>
      </c>
      <c r="X687" t="s">
        <v>44</v>
      </c>
    </row>
    <row r="688" spans="2:24" x14ac:dyDescent="0.25">
      <c r="B688" t="s">
        <v>2217</v>
      </c>
      <c r="C688" t="s">
        <v>2218</v>
      </c>
      <c r="D688" t="s">
        <v>2219</v>
      </c>
      <c r="J688" t="s">
        <v>290</v>
      </c>
      <c r="K688" t="s">
        <v>283</v>
      </c>
      <c r="L688" s="3">
        <v>38810</v>
      </c>
      <c r="M688" s="3">
        <v>38810</v>
      </c>
      <c r="S688" t="s">
        <v>41</v>
      </c>
      <c r="T688" t="s">
        <v>2220</v>
      </c>
      <c r="U688" t="s">
        <v>42</v>
      </c>
      <c r="V688">
        <f>0</f>
        <v>0</v>
      </c>
      <c r="X688" t="s">
        <v>44</v>
      </c>
    </row>
    <row r="689" spans="1:24" x14ac:dyDescent="0.25">
      <c r="B689" t="s">
        <v>2221</v>
      </c>
      <c r="C689" t="s">
        <v>2222</v>
      </c>
      <c r="D689" t="s">
        <v>2223</v>
      </c>
      <c r="J689" t="s">
        <v>290</v>
      </c>
      <c r="K689" t="s">
        <v>283</v>
      </c>
      <c r="L689" s="3">
        <v>38782</v>
      </c>
      <c r="M689" s="3">
        <v>38782</v>
      </c>
      <c r="S689" t="s">
        <v>41</v>
      </c>
      <c r="T689" t="s">
        <v>2224</v>
      </c>
      <c r="U689" t="s">
        <v>42</v>
      </c>
      <c r="V689">
        <f>0</f>
        <v>0</v>
      </c>
      <c r="X689" t="s">
        <v>44</v>
      </c>
    </row>
    <row r="690" spans="1:24" x14ac:dyDescent="0.25">
      <c r="B690" t="s">
        <v>2225</v>
      </c>
      <c r="C690" t="s">
        <v>2226</v>
      </c>
      <c r="D690" t="s">
        <v>2227</v>
      </c>
      <c r="K690" t="s">
        <v>283</v>
      </c>
      <c r="L690" s="3">
        <v>38782</v>
      </c>
      <c r="M690" s="3">
        <v>38782</v>
      </c>
      <c r="S690" t="s">
        <v>41</v>
      </c>
      <c r="T690" t="s">
        <v>2228</v>
      </c>
      <c r="U690" t="s">
        <v>42</v>
      </c>
      <c r="V690">
        <f>0</f>
        <v>0</v>
      </c>
      <c r="W690" t="s">
        <v>2208</v>
      </c>
      <c r="X690" t="s">
        <v>44</v>
      </c>
    </row>
    <row r="691" spans="1:24" x14ac:dyDescent="0.25">
      <c r="B691" t="s">
        <v>2229</v>
      </c>
      <c r="C691" t="s">
        <v>2230</v>
      </c>
      <c r="D691" t="s">
        <v>2231</v>
      </c>
      <c r="E691" t="s">
        <v>2232</v>
      </c>
      <c r="F691" t="s">
        <v>2233</v>
      </c>
      <c r="H691" t="s">
        <v>60</v>
      </c>
      <c r="K691" t="s">
        <v>140</v>
      </c>
      <c r="L691" s="3">
        <v>39093</v>
      </c>
      <c r="M691" s="3">
        <v>39094</v>
      </c>
      <c r="S691" t="s">
        <v>2024</v>
      </c>
      <c r="U691" t="s">
        <v>42</v>
      </c>
      <c r="V691">
        <f>0</f>
        <v>0</v>
      </c>
      <c r="W691" t="s">
        <v>147</v>
      </c>
      <c r="X691" t="s">
        <v>44</v>
      </c>
    </row>
    <row r="692" spans="1:24" s="8" customFormat="1" x14ac:dyDescent="0.25">
      <c r="A692" s="8" t="s">
        <v>3949</v>
      </c>
      <c r="B692" s="8" t="s">
        <v>2234</v>
      </c>
      <c r="C692" s="8" t="s">
        <v>2230</v>
      </c>
      <c r="D692" s="8" t="s">
        <v>2231</v>
      </c>
      <c r="E692" s="8" t="s">
        <v>2232</v>
      </c>
      <c r="F692" s="8" t="s">
        <v>2233</v>
      </c>
      <c r="H692" s="8" t="s">
        <v>60</v>
      </c>
      <c r="K692" s="8" t="s">
        <v>140</v>
      </c>
      <c r="L692" s="9">
        <v>39093</v>
      </c>
      <c r="M692" s="9">
        <v>39094</v>
      </c>
      <c r="S692" s="8" t="s">
        <v>2024</v>
      </c>
      <c r="U692" s="8" t="s">
        <v>42</v>
      </c>
      <c r="V692" s="8">
        <f>0</f>
        <v>0</v>
      </c>
      <c r="W692" s="8" t="s">
        <v>147</v>
      </c>
      <c r="X692" s="8" t="s">
        <v>44</v>
      </c>
    </row>
    <row r="693" spans="1:24" s="8" customFormat="1" x14ac:dyDescent="0.25">
      <c r="A693" s="8" t="s">
        <v>3949</v>
      </c>
      <c r="B693" s="8" t="s">
        <v>2235</v>
      </c>
      <c r="C693" s="8" t="s">
        <v>2230</v>
      </c>
      <c r="D693" s="8" t="s">
        <v>2231</v>
      </c>
      <c r="E693" s="8" t="s">
        <v>2232</v>
      </c>
      <c r="F693" s="8" t="s">
        <v>2233</v>
      </c>
      <c r="H693" s="8" t="s">
        <v>60</v>
      </c>
      <c r="K693" s="8" t="s">
        <v>140</v>
      </c>
      <c r="L693" s="9">
        <v>39093</v>
      </c>
      <c r="M693" s="9">
        <v>39094</v>
      </c>
      <c r="S693" s="8" t="s">
        <v>2024</v>
      </c>
      <c r="U693" s="8" t="s">
        <v>42</v>
      </c>
      <c r="V693" s="8">
        <f>0</f>
        <v>0</v>
      </c>
      <c r="W693" s="8" t="s">
        <v>147</v>
      </c>
      <c r="X693" s="8" t="s">
        <v>44</v>
      </c>
    </row>
    <row r="694" spans="1:24" s="8" customFormat="1" x14ac:dyDescent="0.25">
      <c r="A694" s="8" t="s">
        <v>3949</v>
      </c>
      <c r="B694" s="8" t="s">
        <v>2236</v>
      </c>
      <c r="C694" s="8" t="s">
        <v>2230</v>
      </c>
      <c r="D694" s="8" t="s">
        <v>2231</v>
      </c>
      <c r="E694" s="8" t="s">
        <v>2232</v>
      </c>
      <c r="F694" s="8" t="s">
        <v>2233</v>
      </c>
      <c r="H694" s="8" t="s">
        <v>60</v>
      </c>
      <c r="K694" s="8" t="s">
        <v>140</v>
      </c>
      <c r="L694" s="9">
        <v>39093</v>
      </c>
      <c r="M694" s="9">
        <v>39094</v>
      </c>
      <c r="S694" s="8" t="s">
        <v>2024</v>
      </c>
      <c r="U694" s="8" t="s">
        <v>42</v>
      </c>
      <c r="V694" s="8">
        <f>0</f>
        <v>0</v>
      </c>
      <c r="W694" s="8" t="s">
        <v>147</v>
      </c>
      <c r="X694" s="8" t="s">
        <v>44</v>
      </c>
    </row>
    <row r="695" spans="1:24" s="8" customFormat="1" x14ac:dyDescent="0.25">
      <c r="A695" s="8" t="s">
        <v>3949</v>
      </c>
      <c r="B695" s="8" t="s">
        <v>2237</v>
      </c>
      <c r="C695" s="8" t="s">
        <v>1913</v>
      </c>
      <c r="D695" s="8" t="s">
        <v>2238</v>
      </c>
      <c r="E695" s="8" t="s">
        <v>2239</v>
      </c>
      <c r="H695" s="8" t="s">
        <v>60</v>
      </c>
      <c r="K695" s="8" t="s">
        <v>140</v>
      </c>
      <c r="L695" s="9">
        <v>39093</v>
      </c>
      <c r="M695" s="9">
        <v>39094</v>
      </c>
      <c r="S695" s="8" t="s">
        <v>2024</v>
      </c>
      <c r="U695" s="8" t="s">
        <v>42</v>
      </c>
      <c r="V695" s="8">
        <f>0</f>
        <v>0</v>
      </c>
      <c r="W695" s="8" t="s">
        <v>147</v>
      </c>
      <c r="X695" s="8" t="s">
        <v>44</v>
      </c>
    </row>
    <row r="696" spans="1:24" s="8" customFormat="1" x14ac:dyDescent="0.25">
      <c r="A696" s="8" t="s">
        <v>3949</v>
      </c>
      <c r="B696" s="8" t="s">
        <v>2240</v>
      </c>
      <c r="C696" s="8" t="s">
        <v>1913</v>
      </c>
      <c r="D696" s="8" t="s">
        <v>2238</v>
      </c>
      <c r="E696" s="8" t="s">
        <v>2239</v>
      </c>
      <c r="H696" s="8" t="s">
        <v>60</v>
      </c>
      <c r="K696" s="8" t="s">
        <v>140</v>
      </c>
      <c r="L696" s="9">
        <v>39093</v>
      </c>
      <c r="M696" s="9">
        <v>39094</v>
      </c>
      <c r="S696" s="8" t="s">
        <v>2024</v>
      </c>
      <c r="U696" s="8" t="s">
        <v>42</v>
      </c>
      <c r="V696" s="8">
        <f>0</f>
        <v>0</v>
      </c>
      <c r="W696" s="8" t="s">
        <v>147</v>
      </c>
      <c r="X696" s="8" t="s">
        <v>44</v>
      </c>
    </row>
    <row r="697" spans="1:24" s="8" customFormat="1" x14ac:dyDescent="0.25">
      <c r="A697" s="8" t="s">
        <v>3949</v>
      </c>
      <c r="B697" s="8" t="s">
        <v>2241</v>
      </c>
      <c r="C697" s="8" t="s">
        <v>2242</v>
      </c>
      <c r="D697" s="8" t="s">
        <v>2243</v>
      </c>
      <c r="E697" s="8" t="s">
        <v>2244</v>
      </c>
      <c r="F697" s="8" t="s">
        <v>2137</v>
      </c>
      <c r="H697" s="8" t="s">
        <v>60</v>
      </c>
      <c r="K697" s="8" t="s">
        <v>140</v>
      </c>
      <c r="L697" s="9">
        <v>39093</v>
      </c>
      <c r="M697" s="9">
        <v>39094</v>
      </c>
      <c r="S697" s="8" t="s">
        <v>2024</v>
      </c>
      <c r="U697" s="8" t="s">
        <v>42</v>
      </c>
      <c r="V697" s="8">
        <f>0</f>
        <v>0</v>
      </c>
      <c r="W697" s="8" t="s">
        <v>147</v>
      </c>
      <c r="X697" s="8" t="s">
        <v>44</v>
      </c>
    </row>
    <row r="698" spans="1:24" s="8" customFormat="1" x14ac:dyDescent="0.25">
      <c r="A698" s="8" t="s">
        <v>3949</v>
      </c>
      <c r="B698" s="8" t="s">
        <v>2245</v>
      </c>
      <c r="C698" s="8" t="s">
        <v>2246</v>
      </c>
      <c r="D698" s="8" t="s">
        <v>2247</v>
      </c>
      <c r="E698" s="8" t="s">
        <v>2248</v>
      </c>
      <c r="H698" s="8" t="s">
        <v>60</v>
      </c>
      <c r="K698" s="8" t="s">
        <v>140</v>
      </c>
      <c r="L698" s="9">
        <v>39093</v>
      </c>
      <c r="M698" s="9">
        <v>39094</v>
      </c>
      <c r="S698" s="8" t="s">
        <v>2024</v>
      </c>
      <c r="U698" s="8" t="s">
        <v>42</v>
      </c>
      <c r="V698" s="8">
        <f>0</f>
        <v>0</v>
      </c>
      <c r="W698" s="8" t="s">
        <v>147</v>
      </c>
      <c r="X698" s="8" t="s">
        <v>44</v>
      </c>
    </row>
    <row r="699" spans="1:24" s="8" customFormat="1" x14ac:dyDescent="0.25">
      <c r="A699" s="8" t="s">
        <v>3949</v>
      </c>
      <c r="B699" s="8" t="s">
        <v>2249</v>
      </c>
      <c r="C699" s="8" t="s">
        <v>2250</v>
      </c>
      <c r="D699" s="8" t="s">
        <v>2251</v>
      </c>
      <c r="E699" s="8" t="s">
        <v>2252</v>
      </c>
      <c r="H699" s="8" t="s">
        <v>2253</v>
      </c>
      <c r="K699" s="8" t="s">
        <v>140</v>
      </c>
      <c r="L699" s="9">
        <v>39105</v>
      </c>
      <c r="M699" s="9">
        <v>39105</v>
      </c>
      <c r="S699" s="8" t="s">
        <v>2024</v>
      </c>
      <c r="U699" s="8" t="s">
        <v>42</v>
      </c>
      <c r="V699" s="8">
        <f>0</f>
        <v>0</v>
      </c>
      <c r="W699" s="8" t="s">
        <v>147</v>
      </c>
      <c r="X699" s="8" t="s">
        <v>44</v>
      </c>
    </row>
    <row r="700" spans="1:24" s="8" customFormat="1" x14ac:dyDescent="0.25">
      <c r="A700" s="8" t="s">
        <v>3949</v>
      </c>
      <c r="B700" s="8" t="s">
        <v>2254</v>
      </c>
      <c r="C700" s="8" t="s">
        <v>2250</v>
      </c>
      <c r="D700" s="8" t="s">
        <v>2251</v>
      </c>
      <c r="E700" s="8" t="s">
        <v>2252</v>
      </c>
      <c r="H700" s="8" t="s">
        <v>60</v>
      </c>
      <c r="K700" s="8" t="s">
        <v>140</v>
      </c>
      <c r="L700" s="9">
        <v>39105</v>
      </c>
      <c r="M700" s="9">
        <v>39105</v>
      </c>
      <c r="S700" s="8" t="s">
        <v>2024</v>
      </c>
      <c r="U700" s="8" t="s">
        <v>42</v>
      </c>
      <c r="V700" s="8">
        <f>0</f>
        <v>0</v>
      </c>
      <c r="W700" s="8" t="s">
        <v>147</v>
      </c>
      <c r="X700" s="8" t="s">
        <v>44</v>
      </c>
    </row>
    <row r="701" spans="1:24" s="8" customFormat="1" x14ac:dyDescent="0.25">
      <c r="A701" s="8" t="s">
        <v>3949</v>
      </c>
      <c r="B701" s="8" t="s">
        <v>2255</v>
      </c>
      <c r="C701" s="8" t="s">
        <v>2256</v>
      </c>
      <c r="D701" s="8" t="s">
        <v>2257</v>
      </c>
      <c r="E701" s="8" t="s">
        <v>2258</v>
      </c>
      <c r="H701" s="8" t="s">
        <v>60</v>
      </c>
      <c r="K701" s="8" t="s">
        <v>140</v>
      </c>
      <c r="L701" s="9">
        <v>39105</v>
      </c>
      <c r="M701" s="9">
        <v>39105</v>
      </c>
      <c r="S701" s="8" t="s">
        <v>2024</v>
      </c>
      <c r="U701" s="8" t="s">
        <v>42</v>
      </c>
      <c r="V701" s="8">
        <f>0</f>
        <v>0</v>
      </c>
      <c r="W701" s="8" t="s">
        <v>147</v>
      </c>
      <c r="X701" s="8" t="s">
        <v>44</v>
      </c>
    </row>
    <row r="702" spans="1:24" s="8" customFormat="1" x14ac:dyDescent="0.25">
      <c r="A702" s="8" t="s">
        <v>3949</v>
      </c>
      <c r="B702" s="8" t="s">
        <v>2259</v>
      </c>
      <c r="C702" s="8" t="s">
        <v>2256</v>
      </c>
      <c r="D702" s="8" t="s">
        <v>2257</v>
      </c>
      <c r="E702" s="8" t="s">
        <v>2258</v>
      </c>
      <c r="H702" s="8" t="s">
        <v>60</v>
      </c>
      <c r="K702" s="8" t="s">
        <v>140</v>
      </c>
      <c r="L702" s="9">
        <v>39105</v>
      </c>
      <c r="M702" s="9">
        <v>39105</v>
      </c>
      <c r="S702" s="8" t="s">
        <v>2024</v>
      </c>
      <c r="U702" s="8" t="s">
        <v>42</v>
      </c>
      <c r="V702" s="8">
        <f>0</f>
        <v>0</v>
      </c>
      <c r="W702" s="8" t="s">
        <v>147</v>
      </c>
      <c r="X702" s="8" t="s">
        <v>44</v>
      </c>
    </row>
    <row r="703" spans="1:24" s="8" customFormat="1" x14ac:dyDescent="0.25">
      <c r="A703" s="8" t="s">
        <v>3949</v>
      </c>
      <c r="B703" s="8" t="s">
        <v>2260</v>
      </c>
      <c r="C703" s="8" t="s">
        <v>2256</v>
      </c>
      <c r="D703" s="8" t="s">
        <v>2257</v>
      </c>
      <c r="E703" s="8" t="s">
        <v>2258</v>
      </c>
      <c r="H703" s="8" t="s">
        <v>60</v>
      </c>
      <c r="K703" s="8" t="s">
        <v>140</v>
      </c>
      <c r="L703" s="9">
        <v>39105</v>
      </c>
      <c r="M703" s="9">
        <v>39105</v>
      </c>
      <c r="S703" s="8" t="s">
        <v>2024</v>
      </c>
      <c r="U703" s="8" t="s">
        <v>42</v>
      </c>
      <c r="V703" s="8">
        <f>0</f>
        <v>0</v>
      </c>
      <c r="W703" s="8" t="s">
        <v>147</v>
      </c>
      <c r="X703" s="8" t="s">
        <v>44</v>
      </c>
    </row>
    <row r="704" spans="1:24" s="8" customFormat="1" x14ac:dyDescent="0.25">
      <c r="A704" s="8" t="s">
        <v>3949</v>
      </c>
      <c r="B704" s="8" t="s">
        <v>2261</v>
      </c>
      <c r="C704" s="8" t="s">
        <v>2256</v>
      </c>
      <c r="D704" s="8" t="s">
        <v>2257</v>
      </c>
      <c r="E704" s="8" t="s">
        <v>2258</v>
      </c>
      <c r="H704" s="8" t="s">
        <v>60</v>
      </c>
      <c r="K704" s="8" t="s">
        <v>140</v>
      </c>
      <c r="L704" s="9">
        <v>39105</v>
      </c>
      <c r="M704" s="9">
        <v>39105</v>
      </c>
      <c r="S704" s="8" t="s">
        <v>2024</v>
      </c>
      <c r="U704" s="8" t="s">
        <v>42</v>
      </c>
      <c r="V704" s="8">
        <f>0</f>
        <v>0</v>
      </c>
      <c r="W704" s="8" t="s">
        <v>147</v>
      </c>
      <c r="X704" s="8" t="s">
        <v>44</v>
      </c>
    </row>
    <row r="705" spans="1:24" s="8" customFormat="1" x14ac:dyDescent="0.25">
      <c r="A705" s="8" t="s">
        <v>3949</v>
      </c>
      <c r="B705" s="8" t="s">
        <v>2262</v>
      </c>
      <c r="C705" s="8" t="s">
        <v>2256</v>
      </c>
      <c r="D705" s="8" t="s">
        <v>2257</v>
      </c>
      <c r="E705" s="8" t="s">
        <v>2258</v>
      </c>
      <c r="H705" s="8" t="s">
        <v>60</v>
      </c>
      <c r="K705" s="8" t="s">
        <v>140</v>
      </c>
      <c r="L705" s="9">
        <v>39105</v>
      </c>
      <c r="M705" s="9">
        <v>39105</v>
      </c>
      <c r="S705" s="8" t="s">
        <v>2024</v>
      </c>
      <c r="U705" s="8" t="s">
        <v>42</v>
      </c>
      <c r="V705" s="8">
        <f>0</f>
        <v>0</v>
      </c>
      <c r="W705" s="8" t="s">
        <v>147</v>
      </c>
      <c r="X705" s="8" t="s">
        <v>44</v>
      </c>
    </row>
    <row r="706" spans="1:24" s="8" customFormat="1" x14ac:dyDescent="0.25">
      <c r="A706" s="8" t="s">
        <v>3949</v>
      </c>
      <c r="B706" s="8" t="s">
        <v>2263</v>
      </c>
      <c r="C706" s="8" t="s">
        <v>1903</v>
      </c>
      <c r="D706" s="8" t="s">
        <v>2264</v>
      </c>
      <c r="E706" s="8" t="s">
        <v>2265</v>
      </c>
      <c r="H706" s="8" t="s">
        <v>60</v>
      </c>
      <c r="K706" s="8" t="s">
        <v>140</v>
      </c>
      <c r="L706" s="9">
        <v>39105</v>
      </c>
      <c r="M706" s="9">
        <v>39105</v>
      </c>
      <c r="S706" s="8" t="s">
        <v>2024</v>
      </c>
      <c r="U706" s="8" t="s">
        <v>42</v>
      </c>
      <c r="V706" s="8">
        <f>0</f>
        <v>0</v>
      </c>
      <c r="W706" s="8" t="s">
        <v>147</v>
      </c>
      <c r="X706" s="8" t="s">
        <v>44</v>
      </c>
    </row>
    <row r="707" spans="1:24" s="8" customFormat="1" x14ac:dyDescent="0.25">
      <c r="A707" s="8" t="s">
        <v>3949</v>
      </c>
      <c r="B707" s="8" t="s">
        <v>2266</v>
      </c>
      <c r="C707" s="8" t="s">
        <v>1903</v>
      </c>
      <c r="D707" s="8" t="s">
        <v>2264</v>
      </c>
      <c r="E707" s="8" t="s">
        <v>2267</v>
      </c>
      <c r="H707" s="8" t="s">
        <v>60</v>
      </c>
      <c r="K707" s="8" t="s">
        <v>140</v>
      </c>
      <c r="L707" s="9">
        <v>39105</v>
      </c>
      <c r="M707" s="9">
        <v>39105</v>
      </c>
      <c r="S707" s="8" t="s">
        <v>2024</v>
      </c>
      <c r="U707" s="8" t="s">
        <v>42</v>
      </c>
      <c r="V707" s="8">
        <f>0</f>
        <v>0</v>
      </c>
      <c r="W707" s="8" t="s">
        <v>147</v>
      </c>
      <c r="X707" s="8" t="s">
        <v>44</v>
      </c>
    </row>
    <row r="708" spans="1:24" s="8" customFormat="1" x14ac:dyDescent="0.25">
      <c r="A708" s="8" t="s">
        <v>3949</v>
      </c>
      <c r="B708" s="8" t="s">
        <v>2268</v>
      </c>
      <c r="C708" s="8" t="s">
        <v>2269</v>
      </c>
      <c r="D708" s="8" t="s">
        <v>2047</v>
      </c>
      <c r="H708" s="8" t="s">
        <v>60</v>
      </c>
      <c r="K708" s="8" t="s">
        <v>140</v>
      </c>
      <c r="L708" s="9">
        <v>39133</v>
      </c>
      <c r="M708" s="9">
        <v>39133</v>
      </c>
      <c r="U708" s="8" t="s">
        <v>42</v>
      </c>
      <c r="V708" s="8">
        <f>0</f>
        <v>0</v>
      </c>
      <c r="W708" s="8" t="s">
        <v>2049</v>
      </c>
      <c r="X708" s="8" t="s">
        <v>44</v>
      </c>
    </row>
    <row r="709" spans="1:24" s="8" customFormat="1" x14ac:dyDescent="0.25">
      <c r="A709" s="8" t="s">
        <v>3949</v>
      </c>
      <c r="B709" s="8" t="s">
        <v>2270</v>
      </c>
      <c r="C709" s="8" t="s">
        <v>2271</v>
      </c>
      <c r="D709" s="8" t="s">
        <v>2047</v>
      </c>
      <c r="H709" s="8" t="s">
        <v>60</v>
      </c>
      <c r="K709" s="8" t="s">
        <v>140</v>
      </c>
      <c r="L709" s="9">
        <v>39133</v>
      </c>
      <c r="M709" s="9">
        <v>39133</v>
      </c>
      <c r="U709" s="8" t="s">
        <v>42</v>
      </c>
      <c r="V709" s="8">
        <f>0</f>
        <v>0</v>
      </c>
      <c r="W709" s="8" t="s">
        <v>197</v>
      </c>
      <c r="X709" s="8" t="s">
        <v>44</v>
      </c>
    </row>
    <row r="710" spans="1:24" s="8" customFormat="1" x14ac:dyDescent="0.25">
      <c r="A710" s="8" t="s">
        <v>3949</v>
      </c>
      <c r="B710" s="8" t="s">
        <v>2272</v>
      </c>
      <c r="C710" s="8" t="s">
        <v>2271</v>
      </c>
      <c r="D710" s="8" t="s">
        <v>2047</v>
      </c>
      <c r="H710" s="8" t="s">
        <v>60</v>
      </c>
      <c r="K710" s="8" t="s">
        <v>385</v>
      </c>
      <c r="L710" s="9">
        <v>39133</v>
      </c>
      <c r="M710" s="9">
        <v>39133</v>
      </c>
      <c r="U710" s="8" t="s">
        <v>42</v>
      </c>
      <c r="V710" s="8">
        <f>0</f>
        <v>0</v>
      </c>
      <c r="W710" s="8" t="s">
        <v>197</v>
      </c>
      <c r="X710" s="8" t="s">
        <v>44</v>
      </c>
    </row>
    <row r="711" spans="1:24" s="8" customFormat="1" x14ac:dyDescent="0.25">
      <c r="A711" s="8" t="s">
        <v>3949</v>
      </c>
      <c r="B711" s="8" t="s">
        <v>2273</v>
      </c>
      <c r="C711" s="8" t="s">
        <v>2271</v>
      </c>
      <c r="D711" s="8" t="s">
        <v>2047</v>
      </c>
      <c r="H711" s="8" t="s">
        <v>60</v>
      </c>
      <c r="K711" s="8" t="s">
        <v>385</v>
      </c>
      <c r="L711" s="9">
        <v>39133</v>
      </c>
      <c r="M711" s="9">
        <v>39126</v>
      </c>
      <c r="U711" s="8" t="s">
        <v>42</v>
      </c>
      <c r="V711" s="8">
        <f>0</f>
        <v>0</v>
      </c>
      <c r="W711" s="8" t="s">
        <v>197</v>
      </c>
      <c r="X711" s="8" t="s">
        <v>44</v>
      </c>
    </row>
    <row r="712" spans="1:24" s="8" customFormat="1" x14ac:dyDescent="0.25">
      <c r="A712" s="8" t="s">
        <v>3949</v>
      </c>
      <c r="B712" s="8" t="s">
        <v>2274</v>
      </c>
      <c r="C712" s="8" t="s">
        <v>2271</v>
      </c>
      <c r="D712" s="8" t="s">
        <v>2047</v>
      </c>
      <c r="H712" s="8" t="s">
        <v>60</v>
      </c>
      <c r="K712" s="8" t="s">
        <v>385</v>
      </c>
      <c r="L712" s="9">
        <v>39133</v>
      </c>
      <c r="M712" s="9">
        <v>39126</v>
      </c>
      <c r="U712" s="8" t="s">
        <v>42</v>
      </c>
      <c r="V712" s="8">
        <f>0</f>
        <v>0</v>
      </c>
      <c r="W712" s="8" t="s">
        <v>197</v>
      </c>
      <c r="X712" s="8" t="s">
        <v>44</v>
      </c>
    </row>
    <row r="713" spans="1:24" s="8" customFormat="1" x14ac:dyDescent="0.25">
      <c r="A713" s="8" t="s">
        <v>3949</v>
      </c>
      <c r="B713" s="8" t="s">
        <v>2275</v>
      </c>
      <c r="C713" s="8" t="s">
        <v>2271</v>
      </c>
      <c r="D713" s="8" t="s">
        <v>2047</v>
      </c>
      <c r="H713" s="8" t="s">
        <v>60</v>
      </c>
      <c r="K713" s="8" t="s">
        <v>385</v>
      </c>
      <c r="L713" s="9">
        <v>39133</v>
      </c>
      <c r="M713" s="9">
        <v>39133</v>
      </c>
      <c r="U713" s="8" t="s">
        <v>42</v>
      </c>
      <c r="V713" s="8">
        <f>0</f>
        <v>0</v>
      </c>
      <c r="W713" s="8" t="s">
        <v>197</v>
      </c>
      <c r="X713" s="8" t="s">
        <v>44</v>
      </c>
    </row>
    <row r="714" spans="1:24" s="8" customFormat="1" x14ac:dyDescent="0.25">
      <c r="A714" s="8" t="s">
        <v>3949</v>
      </c>
      <c r="B714" s="8" t="s">
        <v>2276</v>
      </c>
      <c r="C714" s="8" t="s">
        <v>2277</v>
      </c>
      <c r="D714" s="8" t="s">
        <v>2278</v>
      </c>
      <c r="H714" s="8" t="s">
        <v>60</v>
      </c>
      <c r="K714" s="8" t="s">
        <v>140</v>
      </c>
      <c r="L714" s="9">
        <v>39133</v>
      </c>
      <c r="M714" s="9">
        <v>39133</v>
      </c>
      <c r="U714" s="8" t="s">
        <v>42</v>
      </c>
      <c r="V714" s="8">
        <f>0</f>
        <v>0</v>
      </c>
      <c r="W714" s="8" t="s">
        <v>2049</v>
      </c>
      <c r="X714" s="8" t="s">
        <v>44</v>
      </c>
    </row>
    <row r="715" spans="1:24" s="8" customFormat="1" x14ac:dyDescent="0.25">
      <c r="A715" s="8" t="s">
        <v>3949</v>
      </c>
      <c r="B715" s="8" t="s">
        <v>2279</v>
      </c>
      <c r="C715" s="8" t="s">
        <v>2277</v>
      </c>
      <c r="D715" s="8" t="s">
        <v>2278</v>
      </c>
      <c r="H715" s="8" t="s">
        <v>60</v>
      </c>
      <c r="K715" s="8" t="s">
        <v>385</v>
      </c>
      <c r="L715" s="9">
        <v>39133</v>
      </c>
      <c r="M715" s="9">
        <v>39133</v>
      </c>
      <c r="U715" s="8" t="s">
        <v>42</v>
      </c>
      <c r="V715" s="8">
        <f>0</f>
        <v>0</v>
      </c>
      <c r="W715" s="8" t="s">
        <v>197</v>
      </c>
      <c r="X715" s="8" t="s">
        <v>44</v>
      </c>
    </row>
    <row r="716" spans="1:24" s="8" customFormat="1" x14ac:dyDescent="0.25">
      <c r="A716" s="8" t="s">
        <v>3949</v>
      </c>
      <c r="B716" s="8" t="s">
        <v>2280</v>
      </c>
      <c r="C716" s="8" t="s">
        <v>2277</v>
      </c>
      <c r="D716" s="8" t="s">
        <v>2278</v>
      </c>
      <c r="H716" s="8" t="s">
        <v>60</v>
      </c>
      <c r="K716" s="8" t="s">
        <v>385</v>
      </c>
      <c r="L716" s="9">
        <v>39133</v>
      </c>
      <c r="M716" s="9">
        <v>39133</v>
      </c>
      <c r="U716" s="8" t="s">
        <v>42</v>
      </c>
      <c r="V716" s="8">
        <f>0</f>
        <v>0</v>
      </c>
      <c r="W716" s="8" t="s">
        <v>197</v>
      </c>
      <c r="X716" s="8" t="s">
        <v>44</v>
      </c>
    </row>
    <row r="717" spans="1:24" s="8" customFormat="1" x14ac:dyDescent="0.25">
      <c r="A717" s="8" t="s">
        <v>3949</v>
      </c>
      <c r="B717" s="8" t="s">
        <v>2281</v>
      </c>
      <c r="C717" s="8" t="s">
        <v>2277</v>
      </c>
      <c r="D717" s="8" t="s">
        <v>2278</v>
      </c>
      <c r="H717" s="8" t="s">
        <v>60</v>
      </c>
      <c r="K717" s="8" t="s">
        <v>385</v>
      </c>
      <c r="L717" s="9">
        <v>39133</v>
      </c>
      <c r="M717" s="9">
        <v>39133</v>
      </c>
      <c r="U717" s="8" t="s">
        <v>42</v>
      </c>
      <c r="V717" s="8">
        <f>0</f>
        <v>0</v>
      </c>
      <c r="W717" s="8" t="s">
        <v>197</v>
      </c>
      <c r="X717" s="8" t="s">
        <v>44</v>
      </c>
    </row>
    <row r="718" spans="1:24" s="8" customFormat="1" x14ac:dyDescent="0.25">
      <c r="A718" s="8" t="s">
        <v>3949</v>
      </c>
      <c r="B718" s="8" t="s">
        <v>2282</v>
      </c>
      <c r="C718" s="8" t="s">
        <v>2283</v>
      </c>
      <c r="D718" s="8" t="s">
        <v>2284</v>
      </c>
      <c r="E718" s="8" t="s">
        <v>2285</v>
      </c>
      <c r="F718" s="8" t="s">
        <v>2137</v>
      </c>
      <c r="H718" s="8" t="s">
        <v>60</v>
      </c>
      <c r="K718" s="8" t="s">
        <v>140</v>
      </c>
      <c r="L718" s="9">
        <v>39136</v>
      </c>
      <c r="M718" s="9">
        <v>39140</v>
      </c>
      <c r="S718" s="8" t="s">
        <v>2024</v>
      </c>
      <c r="U718" s="8" t="s">
        <v>42</v>
      </c>
      <c r="V718" s="8">
        <f>0</f>
        <v>0</v>
      </c>
      <c r="W718" s="8" t="s">
        <v>147</v>
      </c>
      <c r="X718" s="8" t="s">
        <v>44</v>
      </c>
    </row>
    <row r="719" spans="1:24" s="8" customFormat="1" x14ac:dyDescent="0.25">
      <c r="A719" s="8" t="s">
        <v>3949</v>
      </c>
      <c r="B719" s="8" t="s">
        <v>2286</v>
      </c>
      <c r="C719" s="8" t="s">
        <v>2283</v>
      </c>
      <c r="D719" s="8" t="s">
        <v>2284</v>
      </c>
      <c r="E719" s="8" t="s">
        <v>2285</v>
      </c>
      <c r="F719" s="8" t="s">
        <v>2137</v>
      </c>
      <c r="H719" s="8" t="s">
        <v>60</v>
      </c>
      <c r="K719" s="8" t="s">
        <v>140</v>
      </c>
      <c r="L719" s="9">
        <v>39136</v>
      </c>
      <c r="M719" s="9">
        <v>39140</v>
      </c>
      <c r="S719" s="8" t="s">
        <v>2024</v>
      </c>
      <c r="U719" s="8" t="s">
        <v>42</v>
      </c>
      <c r="V719" s="8">
        <f>0</f>
        <v>0</v>
      </c>
      <c r="W719" s="8" t="s">
        <v>147</v>
      </c>
      <c r="X719" s="8" t="s">
        <v>44</v>
      </c>
    </row>
    <row r="720" spans="1:24" s="8" customFormat="1" x14ac:dyDescent="0.25">
      <c r="A720" s="8" t="s">
        <v>3949</v>
      </c>
      <c r="B720" s="8" t="s">
        <v>2287</v>
      </c>
      <c r="C720" s="8" t="s">
        <v>2283</v>
      </c>
      <c r="D720" s="8" t="s">
        <v>2284</v>
      </c>
      <c r="E720" s="8" t="s">
        <v>2285</v>
      </c>
      <c r="F720" s="8" t="s">
        <v>2137</v>
      </c>
      <c r="H720" s="8" t="s">
        <v>60</v>
      </c>
      <c r="K720" s="8" t="s">
        <v>140</v>
      </c>
      <c r="L720" s="9">
        <v>39136</v>
      </c>
      <c r="M720" s="9">
        <v>39140</v>
      </c>
      <c r="S720" s="8" t="s">
        <v>2024</v>
      </c>
      <c r="U720" s="8" t="s">
        <v>42</v>
      </c>
      <c r="V720" s="8">
        <f>0</f>
        <v>0</v>
      </c>
      <c r="W720" s="8" t="s">
        <v>147</v>
      </c>
      <c r="X720" s="8" t="s">
        <v>44</v>
      </c>
    </row>
    <row r="721" spans="1:30" s="8" customFormat="1" x14ac:dyDescent="0.25">
      <c r="A721" s="8" t="s">
        <v>3949</v>
      </c>
      <c r="B721" s="8" t="s">
        <v>2288</v>
      </c>
      <c r="C721" s="8" t="s">
        <v>2283</v>
      </c>
      <c r="D721" s="8" t="s">
        <v>2284</v>
      </c>
      <c r="E721" s="8" t="s">
        <v>2285</v>
      </c>
      <c r="F721" s="8" t="s">
        <v>2137</v>
      </c>
      <c r="H721" s="8" t="s">
        <v>60</v>
      </c>
      <c r="K721" s="8" t="s">
        <v>140</v>
      </c>
      <c r="L721" s="9">
        <v>39136</v>
      </c>
      <c r="M721" s="9">
        <v>39140</v>
      </c>
      <c r="S721" s="8" t="s">
        <v>2024</v>
      </c>
      <c r="U721" s="8" t="s">
        <v>42</v>
      </c>
      <c r="V721" s="8">
        <f>0</f>
        <v>0</v>
      </c>
      <c r="W721" s="8" t="s">
        <v>147</v>
      </c>
      <c r="X721" s="8" t="s">
        <v>44</v>
      </c>
    </row>
    <row r="722" spans="1:30" x14ac:dyDescent="0.25">
      <c r="B722" t="s">
        <v>2289</v>
      </c>
      <c r="C722" t="s">
        <v>2283</v>
      </c>
      <c r="D722" t="s">
        <v>2284</v>
      </c>
      <c r="E722" t="s">
        <v>2285</v>
      </c>
      <c r="F722" t="s">
        <v>2137</v>
      </c>
      <c r="H722" t="s">
        <v>60</v>
      </c>
      <c r="K722" t="s">
        <v>140</v>
      </c>
      <c r="L722" s="3">
        <v>39136</v>
      </c>
      <c r="M722" s="3">
        <v>39140</v>
      </c>
      <c r="S722" t="s">
        <v>2024</v>
      </c>
      <c r="U722" t="s">
        <v>42</v>
      </c>
      <c r="V722">
        <f>0</f>
        <v>0</v>
      </c>
      <c r="W722" t="s">
        <v>147</v>
      </c>
      <c r="X722" t="s">
        <v>44</v>
      </c>
    </row>
    <row r="723" spans="1:30" x14ac:dyDescent="0.25">
      <c r="B723" t="s">
        <v>2290</v>
      </c>
      <c r="C723" t="s">
        <v>2283</v>
      </c>
      <c r="D723" t="s">
        <v>2284</v>
      </c>
      <c r="E723" t="s">
        <v>2285</v>
      </c>
      <c r="F723" t="s">
        <v>2137</v>
      </c>
      <c r="H723" t="s">
        <v>60</v>
      </c>
      <c r="K723" t="s">
        <v>140</v>
      </c>
      <c r="L723" s="3">
        <v>39136</v>
      </c>
      <c r="M723" s="3">
        <v>39140</v>
      </c>
      <c r="S723" t="s">
        <v>2024</v>
      </c>
      <c r="U723" t="s">
        <v>42</v>
      </c>
      <c r="V723">
        <f>0</f>
        <v>0</v>
      </c>
      <c r="W723" t="s">
        <v>147</v>
      </c>
      <c r="X723" t="s">
        <v>44</v>
      </c>
    </row>
    <row r="724" spans="1:30" s="8" customFormat="1" x14ac:dyDescent="0.25">
      <c r="A724" s="8" t="s">
        <v>3949</v>
      </c>
      <c r="B724" s="8" t="s">
        <v>2291</v>
      </c>
      <c r="C724" s="8" t="s">
        <v>2292</v>
      </c>
      <c r="D724" s="8" t="s">
        <v>2293</v>
      </c>
      <c r="E724" s="8" t="s">
        <v>2294</v>
      </c>
      <c r="K724" s="8" t="s">
        <v>385</v>
      </c>
      <c r="L724" s="9">
        <v>39156</v>
      </c>
      <c r="U724" s="8" t="s">
        <v>42</v>
      </c>
      <c r="V724" s="8">
        <f>0</f>
        <v>0</v>
      </c>
      <c r="W724" s="8" t="s">
        <v>147</v>
      </c>
      <c r="X724" s="8" t="s">
        <v>44</v>
      </c>
    </row>
    <row r="725" spans="1:30" s="8" customFormat="1" x14ac:dyDescent="0.25">
      <c r="A725" s="8" t="s">
        <v>3949</v>
      </c>
      <c r="B725" s="8" t="s">
        <v>2295</v>
      </c>
      <c r="C725" s="8" t="s">
        <v>2296</v>
      </c>
      <c r="D725" s="8" t="s">
        <v>2297</v>
      </c>
      <c r="E725" s="8" t="s">
        <v>2298</v>
      </c>
      <c r="F725" s="8" t="s">
        <v>2299</v>
      </c>
      <c r="H725" s="8" t="s">
        <v>60</v>
      </c>
      <c r="K725" s="8" t="s">
        <v>140</v>
      </c>
      <c r="L725" s="9">
        <v>39153</v>
      </c>
      <c r="M725" s="9">
        <v>39157</v>
      </c>
      <c r="S725" s="8" t="s">
        <v>2024</v>
      </c>
      <c r="U725" s="8" t="s">
        <v>42</v>
      </c>
      <c r="V725" s="8">
        <f>0</f>
        <v>0</v>
      </c>
      <c r="W725" s="8" t="s">
        <v>2049</v>
      </c>
      <c r="X725" s="8" t="s">
        <v>44</v>
      </c>
    </row>
    <row r="726" spans="1:30" s="8" customFormat="1" x14ac:dyDescent="0.25">
      <c r="A726" s="8" t="s">
        <v>3949</v>
      </c>
      <c r="B726" s="8" t="s">
        <v>2300</v>
      </c>
      <c r="C726" s="8" t="s">
        <v>2301</v>
      </c>
      <c r="D726" s="8" t="s">
        <v>2302</v>
      </c>
      <c r="E726" s="8" t="s">
        <v>2303</v>
      </c>
      <c r="F726" s="8" t="s">
        <v>382</v>
      </c>
      <c r="H726" s="8" t="s">
        <v>60</v>
      </c>
      <c r="J726" s="8" t="s">
        <v>377</v>
      </c>
      <c r="K726" s="8" t="s">
        <v>378</v>
      </c>
      <c r="L726" s="9">
        <v>39097</v>
      </c>
      <c r="M726" s="9">
        <v>39146</v>
      </c>
      <c r="S726" s="8" t="s">
        <v>356</v>
      </c>
      <c r="T726" s="8" t="s">
        <v>2304</v>
      </c>
      <c r="U726" s="8" t="s">
        <v>42</v>
      </c>
      <c r="V726" s="8">
        <f>1018.92</f>
        <v>1018.92</v>
      </c>
      <c r="W726" s="8" t="s">
        <v>2305</v>
      </c>
      <c r="X726" s="8" t="s">
        <v>44</v>
      </c>
    </row>
    <row r="727" spans="1:30" s="8" customFormat="1" x14ac:dyDescent="0.25">
      <c r="A727" s="8" t="s">
        <v>3949</v>
      </c>
      <c r="B727" s="8" t="s">
        <v>2306</v>
      </c>
      <c r="C727" s="8" t="s">
        <v>2307</v>
      </c>
      <c r="D727" s="8" t="s">
        <v>2308</v>
      </c>
      <c r="F727" s="8" t="s">
        <v>382</v>
      </c>
      <c r="G727" s="8" t="s">
        <v>2309</v>
      </c>
      <c r="H727" s="8" t="s">
        <v>60</v>
      </c>
      <c r="K727" s="8" t="s">
        <v>378</v>
      </c>
      <c r="L727" s="9">
        <v>39097</v>
      </c>
      <c r="M727" s="9">
        <v>39146</v>
      </c>
      <c r="S727" s="8" t="s">
        <v>356</v>
      </c>
      <c r="U727" s="8" t="s">
        <v>42</v>
      </c>
      <c r="V727" s="8">
        <f t="shared" ref="V727:V733" si="0">28.55</f>
        <v>28.55</v>
      </c>
      <c r="W727" s="8" t="s">
        <v>2310</v>
      </c>
      <c r="X727" s="8" t="s">
        <v>44</v>
      </c>
    </row>
    <row r="728" spans="1:30" s="8" customFormat="1" x14ac:dyDescent="0.25">
      <c r="A728" s="8" t="s">
        <v>3949</v>
      </c>
      <c r="B728" s="8" t="s">
        <v>2311</v>
      </c>
      <c r="C728" s="8" t="s">
        <v>2307</v>
      </c>
      <c r="D728" s="8" t="s">
        <v>2308</v>
      </c>
      <c r="F728" s="8" t="s">
        <v>382</v>
      </c>
      <c r="G728" s="8" t="s">
        <v>2309</v>
      </c>
      <c r="H728" s="8" t="s">
        <v>60</v>
      </c>
      <c r="K728" s="8" t="s">
        <v>378</v>
      </c>
      <c r="L728" s="9">
        <v>39097</v>
      </c>
      <c r="M728" s="9">
        <v>39146</v>
      </c>
      <c r="S728" s="8" t="s">
        <v>356</v>
      </c>
      <c r="U728" s="8" t="s">
        <v>42</v>
      </c>
      <c r="V728" s="8">
        <f t="shared" si="0"/>
        <v>28.55</v>
      </c>
      <c r="W728" s="8" t="s">
        <v>2310</v>
      </c>
      <c r="X728" s="8" t="s">
        <v>44</v>
      </c>
    </row>
    <row r="729" spans="1:30" s="8" customFormat="1" x14ac:dyDescent="0.25">
      <c r="A729" s="8" t="s">
        <v>3949</v>
      </c>
      <c r="B729" s="8" t="s">
        <v>2312</v>
      </c>
      <c r="C729" s="8" t="s">
        <v>2307</v>
      </c>
      <c r="D729" s="8" t="s">
        <v>2308</v>
      </c>
      <c r="F729" s="8" t="s">
        <v>382</v>
      </c>
      <c r="G729" s="8" t="s">
        <v>2309</v>
      </c>
      <c r="H729" s="8" t="s">
        <v>60</v>
      </c>
      <c r="K729" s="8" t="s">
        <v>378</v>
      </c>
      <c r="L729" s="9">
        <v>39097</v>
      </c>
      <c r="M729" s="9">
        <v>39146</v>
      </c>
      <c r="S729" s="8" t="s">
        <v>356</v>
      </c>
      <c r="U729" s="8" t="s">
        <v>42</v>
      </c>
      <c r="V729" s="8">
        <f t="shared" si="0"/>
        <v>28.55</v>
      </c>
      <c r="W729" s="8" t="s">
        <v>2310</v>
      </c>
      <c r="X729" s="8" t="s">
        <v>44</v>
      </c>
    </row>
    <row r="730" spans="1:30" s="8" customFormat="1" x14ac:dyDescent="0.25">
      <c r="A730" s="8" t="s">
        <v>3949</v>
      </c>
      <c r="B730" s="8" t="s">
        <v>2313</v>
      </c>
      <c r="C730" s="8" t="s">
        <v>2307</v>
      </c>
      <c r="D730" s="8" t="s">
        <v>2308</v>
      </c>
      <c r="F730" s="8" t="s">
        <v>382</v>
      </c>
      <c r="G730" s="8" t="s">
        <v>2309</v>
      </c>
      <c r="H730" s="8" t="s">
        <v>60</v>
      </c>
      <c r="K730" s="8" t="s">
        <v>378</v>
      </c>
      <c r="L730" s="9">
        <v>39097</v>
      </c>
      <c r="M730" s="9">
        <v>39146</v>
      </c>
      <c r="S730" s="8" t="s">
        <v>356</v>
      </c>
      <c r="U730" s="8" t="s">
        <v>42</v>
      </c>
      <c r="V730" s="8">
        <f t="shared" si="0"/>
        <v>28.55</v>
      </c>
      <c r="W730" s="8" t="s">
        <v>2310</v>
      </c>
      <c r="X730" s="8" t="s">
        <v>44</v>
      </c>
    </row>
    <row r="731" spans="1:30" s="8" customFormat="1" x14ac:dyDescent="0.25">
      <c r="A731" s="8" t="s">
        <v>3949</v>
      </c>
      <c r="B731" s="8" t="s">
        <v>2314</v>
      </c>
      <c r="C731" s="8" t="s">
        <v>2307</v>
      </c>
      <c r="D731" s="8" t="s">
        <v>2308</v>
      </c>
      <c r="F731" s="8" t="s">
        <v>382</v>
      </c>
      <c r="G731" s="8" t="s">
        <v>2309</v>
      </c>
      <c r="H731" s="8" t="s">
        <v>60</v>
      </c>
      <c r="K731" s="8" t="s">
        <v>378</v>
      </c>
      <c r="L731" s="9">
        <v>39097</v>
      </c>
      <c r="M731" s="9">
        <v>39146</v>
      </c>
      <c r="S731" s="8" t="s">
        <v>356</v>
      </c>
      <c r="U731" s="8" t="s">
        <v>42</v>
      </c>
      <c r="V731" s="8">
        <f t="shared" si="0"/>
        <v>28.55</v>
      </c>
      <c r="W731" s="8" t="s">
        <v>2310</v>
      </c>
      <c r="X731" s="8" t="s">
        <v>44</v>
      </c>
    </row>
    <row r="732" spans="1:30" s="8" customFormat="1" x14ac:dyDescent="0.25">
      <c r="A732" s="8" t="s">
        <v>3949</v>
      </c>
      <c r="B732" s="8" t="s">
        <v>2315</v>
      </c>
      <c r="C732" s="8" t="s">
        <v>2307</v>
      </c>
      <c r="D732" s="8" t="s">
        <v>2308</v>
      </c>
      <c r="F732" s="8" t="s">
        <v>382</v>
      </c>
      <c r="G732" s="8" t="s">
        <v>2309</v>
      </c>
      <c r="H732" s="8" t="s">
        <v>60</v>
      </c>
      <c r="K732" s="8" t="s">
        <v>378</v>
      </c>
      <c r="L732" s="9">
        <v>39097</v>
      </c>
      <c r="M732" s="9">
        <v>39146</v>
      </c>
      <c r="S732" s="8" t="s">
        <v>356</v>
      </c>
      <c r="U732" s="8" t="s">
        <v>42</v>
      </c>
      <c r="V732" s="8">
        <f t="shared" si="0"/>
        <v>28.55</v>
      </c>
      <c r="W732" s="8" t="s">
        <v>2310</v>
      </c>
      <c r="X732" s="8" t="s">
        <v>44</v>
      </c>
    </row>
    <row r="733" spans="1:30" s="8" customFormat="1" x14ac:dyDescent="0.25">
      <c r="A733" s="8" t="s">
        <v>3949</v>
      </c>
      <c r="B733" s="8" t="s">
        <v>2316</v>
      </c>
      <c r="C733" s="8" t="s">
        <v>2317</v>
      </c>
      <c r="D733" s="8" t="s">
        <v>2318</v>
      </c>
      <c r="F733" s="8" t="s">
        <v>382</v>
      </c>
      <c r="G733" s="8" t="s">
        <v>2319</v>
      </c>
      <c r="H733" s="8" t="s">
        <v>60</v>
      </c>
      <c r="K733" s="8" t="s">
        <v>311</v>
      </c>
      <c r="L733" s="9">
        <v>39097</v>
      </c>
      <c r="M733" s="9">
        <v>39146</v>
      </c>
      <c r="S733" s="8" t="s">
        <v>356</v>
      </c>
      <c r="T733" s="8" t="s">
        <v>2320</v>
      </c>
      <c r="U733" s="8" t="s">
        <v>42</v>
      </c>
      <c r="V733" s="8">
        <f t="shared" si="0"/>
        <v>28.55</v>
      </c>
      <c r="W733" s="8" t="s">
        <v>762</v>
      </c>
      <c r="X733" s="8" t="s">
        <v>44</v>
      </c>
      <c r="AD733" s="9">
        <v>39146</v>
      </c>
    </row>
    <row r="734" spans="1:30" s="8" customFormat="1" x14ac:dyDescent="0.25">
      <c r="A734" s="8" t="s">
        <v>3949</v>
      </c>
      <c r="B734" s="8" t="s">
        <v>2321</v>
      </c>
      <c r="C734" s="8" t="s">
        <v>2322</v>
      </c>
      <c r="D734" s="8" t="s">
        <v>2323</v>
      </c>
      <c r="F734" s="8" t="s">
        <v>382</v>
      </c>
      <c r="G734" s="8" t="s">
        <v>2324</v>
      </c>
      <c r="H734" s="8" t="s">
        <v>60</v>
      </c>
      <c r="J734" s="8" t="s">
        <v>310</v>
      </c>
      <c r="K734" s="8" t="s">
        <v>311</v>
      </c>
      <c r="L734" s="9">
        <v>39097</v>
      </c>
      <c r="M734" s="9">
        <v>39146</v>
      </c>
      <c r="S734" s="8" t="s">
        <v>356</v>
      </c>
      <c r="T734" s="8" t="s">
        <v>2320</v>
      </c>
      <c r="U734" s="8" t="s">
        <v>42</v>
      </c>
      <c r="V734" s="8">
        <f>34.4</f>
        <v>34.4</v>
      </c>
      <c r="W734" s="8" t="s">
        <v>762</v>
      </c>
      <c r="X734" s="8" t="s">
        <v>44</v>
      </c>
      <c r="AD734" s="9">
        <v>39146</v>
      </c>
    </row>
    <row r="735" spans="1:30" s="8" customFormat="1" x14ac:dyDescent="0.25">
      <c r="A735" s="8" t="s">
        <v>3949</v>
      </c>
      <c r="B735" s="8" t="s">
        <v>2325</v>
      </c>
      <c r="C735" s="8" t="s">
        <v>2326</v>
      </c>
      <c r="D735" s="8" t="s">
        <v>2326</v>
      </c>
      <c r="F735" s="8" t="s">
        <v>382</v>
      </c>
      <c r="G735" s="8" t="s">
        <v>2327</v>
      </c>
      <c r="H735" s="8" t="s">
        <v>60</v>
      </c>
      <c r="J735" s="8" t="s">
        <v>310</v>
      </c>
      <c r="K735" s="8" t="s">
        <v>311</v>
      </c>
      <c r="L735" s="9">
        <v>39097</v>
      </c>
      <c r="M735" s="9">
        <v>39146</v>
      </c>
      <c r="S735" s="8" t="s">
        <v>356</v>
      </c>
      <c r="T735" s="8" t="s">
        <v>2320</v>
      </c>
      <c r="U735" s="8" t="s">
        <v>42</v>
      </c>
      <c r="V735" s="8">
        <f>20.47</f>
        <v>20.47</v>
      </c>
      <c r="W735" s="8" t="s">
        <v>762</v>
      </c>
      <c r="X735" s="8" t="s">
        <v>44</v>
      </c>
      <c r="AD735" s="9">
        <v>39146</v>
      </c>
    </row>
    <row r="736" spans="1:30" s="8" customFormat="1" x14ac:dyDescent="0.25">
      <c r="A736" s="8" t="s">
        <v>3949</v>
      </c>
      <c r="B736" s="8" t="s">
        <v>2328</v>
      </c>
      <c r="C736" s="8" t="s">
        <v>2329</v>
      </c>
      <c r="D736" s="8" t="s">
        <v>2330</v>
      </c>
      <c r="F736" s="8" t="s">
        <v>382</v>
      </c>
      <c r="G736" s="8" t="s">
        <v>2331</v>
      </c>
      <c r="H736" s="8" t="s">
        <v>60</v>
      </c>
      <c r="J736" s="8" t="s">
        <v>310</v>
      </c>
      <c r="K736" s="8" t="s">
        <v>311</v>
      </c>
      <c r="L736" s="9">
        <v>39097</v>
      </c>
      <c r="M736" s="9">
        <v>39146</v>
      </c>
      <c r="S736" s="8" t="s">
        <v>356</v>
      </c>
      <c r="T736" s="8" t="s">
        <v>2320</v>
      </c>
      <c r="U736" s="8" t="s">
        <v>42</v>
      </c>
      <c r="V736" s="8">
        <f>26.78</f>
        <v>26.78</v>
      </c>
      <c r="W736" s="8" t="s">
        <v>762</v>
      </c>
      <c r="X736" s="8" t="s">
        <v>44</v>
      </c>
    </row>
    <row r="737" spans="1:30" s="8" customFormat="1" x14ac:dyDescent="0.25">
      <c r="A737" s="8" t="s">
        <v>3949</v>
      </c>
      <c r="B737" s="8" t="s">
        <v>2332</v>
      </c>
      <c r="C737" s="8" t="s">
        <v>2333</v>
      </c>
      <c r="D737" s="8" t="s">
        <v>2334</v>
      </c>
      <c r="F737" s="8" t="s">
        <v>382</v>
      </c>
      <c r="G737" s="8" t="s">
        <v>2335</v>
      </c>
      <c r="H737" s="8" t="s">
        <v>60</v>
      </c>
      <c r="J737" s="8" t="s">
        <v>310</v>
      </c>
      <c r="K737" s="8" t="s">
        <v>311</v>
      </c>
      <c r="L737" s="9">
        <v>39097</v>
      </c>
      <c r="M737" s="9">
        <v>39146</v>
      </c>
      <c r="S737" s="8" t="s">
        <v>356</v>
      </c>
      <c r="T737" s="8" t="s">
        <v>2320</v>
      </c>
      <c r="U737" s="8" t="s">
        <v>42</v>
      </c>
      <c r="V737" s="8">
        <f>98.96</f>
        <v>98.96</v>
      </c>
      <c r="W737" s="8" t="s">
        <v>762</v>
      </c>
      <c r="X737" s="8" t="s">
        <v>44</v>
      </c>
    </row>
    <row r="738" spans="1:30" s="8" customFormat="1" x14ac:dyDescent="0.25">
      <c r="A738" s="8" t="s">
        <v>3949</v>
      </c>
      <c r="B738" s="8" t="s">
        <v>2336</v>
      </c>
      <c r="C738" s="8" t="s">
        <v>2337</v>
      </c>
      <c r="D738" s="8" t="s">
        <v>2338</v>
      </c>
      <c r="F738" s="8" t="s">
        <v>382</v>
      </c>
      <c r="G738" s="8" t="s">
        <v>2339</v>
      </c>
      <c r="H738" s="8" t="s">
        <v>60</v>
      </c>
      <c r="J738" s="8" t="s">
        <v>310</v>
      </c>
      <c r="K738" s="8" t="s">
        <v>311</v>
      </c>
      <c r="L738" s="9">
        <v>39097</v>
      </c>
      <c r="M738" s="9">
        <v>39146</v>
      </c>
      <c r="S738" s="8" t="s">
        <v>356</v>
      </c>
      <c r="T738" s="8" t="s">
        <v>2320</v>
      </c>
      <c r="U738" s="8" t="s">
        <v>42</v>
      </c>
      <c r="V738" s="8">
        <f>5.34</f>
        <v>5.34</v>
      </c>
      <c r="W738" s="8" t="s">
        <v>762</v>
      </c>
      <c r="X738" s="8" t="s">
        <v>44</v>
      </c>
    </row>
    <row r="739" spans="1:30" s="8" customFormat="1" x14ac:dyDescent="0.25">
      <c r="A739" s="8" t="s">
        <v>3949</v>
      </c>
      <c r="B739" s="8" t="s">
        <v>2340</v>
      </c>
      <c r="C739" s="8" t="s">
        <v>1005</v>
      </c>
      <c r="D739" s="8" t="s">
        <v>2341</v>
      </c>
      <c r="F739" s="8" t="s">
        <v>382</v>
      </c>
      <c r="G739" s="8" t="s">
        <v>2342</v>
      </c>
      <c r="H739" s="8" t="s">
        <v>60</v>
      </c>
      <c r="J739" s="8" t="s">
        <v>310</v>
      </c>
      <c r="K739" s="8" t="s">
        <v>311</v>
      </c>
      <c r="L739" s="9">
        <v>39097</v>
      </c>
      <c r="M739" s="9">
        <v>39146</v>
      </c>
      <c r="S739" s="8" t="s">
        <v>356</v>
      </c>
      <c r="T739" s="8" t="s">
        <v>2320</v>
      </c>
      <c r="U739" s="8" t="s">
        <v>42</v>
      </c>
      <c r="V739" s="8">
        <f>48</f>
        <v>48</v>
      </c>
      <c r="W739" s="8" t="s">
        <v>762</v>
      </c>
      <c r="X739" s="8" t="s">
        <v>44</v>
      </c>
    </row>
    <row r="740" spans="1:30" s="8" customFormat="1" x14ac:dyDescent="0.25">
      <c r="A740" s="8" t="s">
        <v>3949</v>
      </c>
      <c r="B740" s="8" t="s">
        <v>2343</v>
      </c>
      <c r="C740" s="8" t="s">
        <v>2344</v>
      </c>
      <c r="D740" s="8" t="s">
        <v>2345</v>
      </c>
      <c r="F740" s="8" t="s">
        <v>2346</v>
      </c>
      <c r="G740" s="8" t="s">
        <v>2347</v>
      </c>
      <c r="H740" s="8" t="s">
        <v>60</v>
      </c>
      <c r="J740" s="8" t="s">
        <v>310</v>
      </c>
      <c r="K740" s="8" t="s">
        <v>311</v>
      </c>
      <c r="L740" s="9">
        <v>39035</v>
      </c>
      <c r="M740" s="9">
        <v>39097</v>
      </c>
      <c r="S740" s="8" t="s">
        <v>365</v>
      </c>
      <c r="T740" s="8" t="s">
        <v>2348</v>
      </c>
      <c r="U740" s="8" t="s">
        <v>42</v>
      </c>
      <c r="V740" s="8">
        <f>59</f>
        <v>59</v>
      </c>
      <c r="W740" s="8" t="s">
        <v>762</v>
      </c>
      <c r="X740" s="8" t="s">
        <v>44</v>
      </c>
      <c r="AD740" s="9">
        <v>39097</v>
      </c>
    </row>
    <row r="741" spans="1:30" s="8" customFormat="1" x14ac:dyDescent="0.25">
      <c r="A741" s="8" t="s">
        <v>3949</v>
      </c>
      <c r="B741" s="8" t="s">
        <v>2349</v>
      </c>
      <c r="C741" s="8" t="s">
        <v>2350</v>
      </c>
      <c r="D741" s="8" t="s">
        <v>2351</v>
      </c>
      <c r="F741" s="8" t="s">
        <v>2346</v>
      </c>
      <c r="G741" s="8" t="s">
        <v>2352</v>
      </c>
      <c r="H741" s="8" t="s">
        <v>60</v>
      </c>
      <c r="J741" s="8" t="s">
        <v>310</v>
      </c>
      <c r="K741" s="8" t="s">
        <v>311</v>
      </c>
      <c r="L741" s="9">
        <v>39035</v>
      </c>
      <c r="M741" s="9">
        <v>39097</v>
      </c>
      <c r="S741" s="8" t="s">
        <v>365</v>
      </c>
      <c r="T741" s="8" t="s">
        <v>2348</v>
      </c>
      <c r="U741" s="8" t="s">
        <v>42</v>
      </c>
      <c r="V741" s="8">
        <f>23</f>
        <v>23</v>
      </c>
      <c r="W741" s="8" t="s">
        <v>762</v>
      </c>
      <c r="X741" s="8" t="s">
        <v>44</v>
      </c>
      <c r="AD741" s="9">
        <v>39097</v>
      </c>
    </row>
    <row r="742" spans="1:30" s="4" customFormat="1" x14ac:dyDescent="0.25">
      <c r="A742" s="8" t="s">
        <v>3949</v>
      </c>
      <c r="B742" s="4" t="s">
        <v>2353</v>
      </c>
      <c r="C742" s="4" t="s">
        <v>2354</v>
      </c>
      <c r="D742" s="4" t="s">
        <v>2355</v>
      </c>
      <c r="E742" s="8" t="s">
        <v>2356</v>
      </c>
      <c r="F742" s="4" t="s">
        <v>382</v>
      </c>
      <c r="G742" s="4" t="s">
        <v>2356</v>
      </c>
      <c r="H742" s="4" t="s">
        <v>60</v>
      </c>
      <c r="J742" s="4" t="s">
        <v>310</v>
      </c>
      <c r="K742" s="4" t="s">
        <v>311</v>
      </c>
      <c r="L742" s="5">
        <v>39097</v>
      </c>
      <c r="M742" s="5">
        <v>39146</v>
      </c>
      <c r="Q742" s="5">
        <v>43607</v>
      </c>
      <c r="R742" s="5">
        <v>43607</v>
      </c>
      <c r="S742" s="4" t="s">
        <v>356</v>
      </c>
      <c r="T742" s="4" t="s">
        <v>2357</v>
      </c>
      <c r="U742" s="4" t="s">
        <v>42</v>
      </c>
      <c r="V742" s="4">
        <f>5581.98</f>
        <v>5581.98</v>
      </c>
      <c r="W742" s="4" t="s">
        <v>762</v>
      </c>
      <c r="X742" s="4" t="s">
        <v>44</v>
      </c>
      <c r="AA742" s="4" t="s">
        <v>113</v>
      </c>
      <c r="AD742" s="5">
        <v>39146</v>
      </c>
    </row>
    <row r="743" spans="1:30" s="8" customFormat="1" x14ac:dyDescent="0.25">
      <c r="A743" s="8" t="s">
        <v>3949</v>
      </c>
      <c r="B743" s="8" t="s">
        <v>2358</v>
      </c>
      <c r="C743" s="8" t="s">
        <v>2359</v>
      </c>
      <c r="D743" s="8" t="s">
        <v>2360</v>
      </c>
      <c r="F743" s="8" t="s">
        <v>382</v>
      </c>
      <c r="G743" s="8" t="s">
        <v>2361</v>
      </c>
      <c r="H743" s="8" t="s">
        <v>60</v>
      </c>
      <c r="J743" s="8" t="s">
        <v>310</v>
      </c>
      <c r="K743" s="8" t="s">
        <v>311</v>
      </c>
      <c r="L743" s="9">
        <v>39097</v>
      </c>
      <c r="M743" s="9">
        <v>39146</v>
      </c>
      <c r="S743" s="8" t="s">
        <v>356</v>
      </c>
      <c r="T743" s="8" t="s">
        <v>2362</v>
      </c>
      <c r="U743" s="8" t="s">
        <v>42</v>
      </c>
      <c r="V743" s="8">
        <f>5581.98</f>
        <v>5581.98</v>
      </c>
      <c r="W743" s="8" t="s">
        <v>762</v>
      </c>
      <c r="X743" s="8" t="s">
        <v>44</v>
      </c>
    </row>
    <row r="744" spans="1:30" s="8" customFormat="1" x14ac:dyDescent="0.25">
      <c r="A744" s="8" t="s">
        <v>3949</v>
      </c>
      <c r="B744" s="8" t="s">
        <v>2363</v>
      </c>
      <c r="C744" s="8" t="s">
        <v>2364</v>
      </c>
      <c r="D744" s="8" t="s">
        <v>2365</v>
      </c>
      <c r="F744" s="8" t="s">
        <v>382</v>
      </c>
      <c r="G744" s="8" t="s">
        <v>2366</v>
      </c>
      <c r="H744" s="8" t="s">
        <v>60</v>
      </c>
      <c r="J744" s="8" t="s">
        <v>310</v>
      </c>
      <c r="K744" s="8" t="s">
        <v>311</v>
      </c>
      <c r="L744" s="9">
        <v>39097</v>
      </c>
      <c r="M744" s="9">
        <v>39146</v>
      </c>
      <c r="P744" s="9">
        <v>45944</v>
      </c>
      <c r="R744" s="9">
        <v>45944</v>
      </c>
      <c r="S744" s="8" t="s">
        <v>356</v>
      </c>
      <c r="T744" s="8" t="s">
        <v>2367</v>
      </c>
      <c r="U744" s="8" t="s">
        <v>42</v>
      </c>
      <c r="V744" s="8">
        <f>38.4</f>
        <v>38.4</v>
      </c>
      <c r="W744" s="8" t="s">
        <v>762</v>
      </c>
      <c r="X744" s="8" t="s">
        <v>44</v>
      </c>
      <c r="Z744" s="8" t="s">
        <v>113</v>
      </c>
      <c r="AD744" s="9">
        <v>45579</v>
      </c>
    </row>
    <row r="745" spans="1:30" s="8" customFormat="1" x14ac:dyDescent="0.25">
      <c r="A745" s="8" t="s">
        <v>3949</v>
      </c>
      <c r="B745" s="8" t="s">
        <v>2368</v>
      </c>
      <c r="C745" s="8" t="s">
        <v>2364</v>
      </c>
      <c r="D745" s="8" t="s">
        <v>2365</v>
      </c>
      <c r="F745" s="8" t="s">
        <v>382</v>
      </c>
      <c r="G745" s="8" t="s">
        <v>2366</v>
      </c>
      <c r="H745" s="8" t="s">
        <v>60</v>
      </c>
      <c r="J745" s="8" t="s">
        <v>310</v>
      </c>
      <c r="K745" s="8" t="s">
        <v>311</v>
      </c>
      <c r="L745" s="9">
        <v>39097</v>
      </c>
      <c r="M745" s="9">
        <v>39146</v>
      </c>
      <c r="P745" s="9">
        <v>45944</v>
      </c>
      <c r="R745" s="9">
        <v>45944</v>
      </c>
      <c r="S745" s="8" t="s">
        <v>356</v>
      </c>
      <c r="T745" s="8" t="s">
        <v>2367</v>
      </c>
      <c r="U745" s="8" t="s">
        <v>42</v>
      </c>
      <c r="V745" s="8">
        <f>38.4</f>
        <v>38.4</v>
      </c>
      <c r="W745" s="8" t="s">
        <v>762</v>
      </c>
      <c r="X745" s="8" t="s">
        <v>44</v>
      </c>
      <c r="Z745" s="8" t="s">
        <v>113</v>
      </c>
      <c r="AD745" s="9">
        <v>45579</v>
      </c>
    </row>
    <row r="746" spans="1:30" s="4" customFormat="1" x14ac:dyDescent="0.25">
      <c r="A746" s="8" t="s">
        <v>3949</v>
      </c>
      <c r="B746" s="4" t="s">
        <v>2369</v>
      </c>
      <c r="C746" s="4" t="s">
        <v>2370</v>
      </c>
      <c r="D746" s="4" t="s">
        <v>2371</v>
      </c>
      <c r="E746" s="8"/>
      <c r="F746" s="4" t="s">
        <v>382</v>
      </c>
      <c r="G746" s="4" t="s">
        <v>2372</v>
      </c>
      <c r="H746" s="4" t="s">
        <v>60</v>
      </c>
      <c r="J746" s="4" t="s">
        <v>310</v>
      </c>
      <c r="K746" s="4" t="s">
        <v>311</v>
      </c>
      <c r="L746" s="5">
        <v>39097</v>
      </c>
      <c r="M746" s="5">
        <v>39146</v>
      </c>
      <c r="P746" s="5">
        <v>45944</v>
      </c>
      <c r="R746" s="5">
        <v>45944</v>
      </c>
      <c r="S746" s="4" t="s">
        <v>356</v>
      </c>
      <c r="T746" s="4" t="s">
        <v>2367</v>
      </c>
      <c r="U746" s="4" t="s">
        <v>42</v>
      </c>
      <c r="V746" s="4">
        <f>112</f>
        <v>112</v>
      </c>
      <c r="W746" s="4" t="s">
        <v>762</v>
      </c>
      <c r="X746" s="4" t="s">
        <v>44</v>
      </c>
      <c r="Z746" s="4" t="s">
        <v>113</v>
      </c>
      <c r="AD746" s="5">
        <v>45579</v>
      </c>
    </row>
    <row r="747" spans="1:30" s="8" customFormat="1" x14ac:dyDescent="0.25">
      <c r="A747" s="8" t="s">
        <v>3949</v>
      </c>
      <c r="B747" s="8" t="s">
        <v>2373</v>
      </c>
      <c r="C747" s="8" t="s">
        <v>2374</v>
      </c>
      <c r="D747" s="8" t="s">
        <v>2375</v>
      </c>
      <c r="F747" s="8" t="s">
        <v>382</v>
      </c>
      <c r="G747" s="8" t="s">
        <v>2376</v>
      </c>
      <c r="H747" s="8" t="s">
        <v>60</v>
      </c>
      <c r="J747" s="8" t="s">
        <v>384</v>
      </c>
      <c r="K747" s="8" t="s">
        <v>311</v>
      </c>
      <c r="L747" s="9">
        <v>39097</v>
      </c>
      <c r="M747" s="9">
        <v>39146</v>
      </c>
      <c r="S747" s="8" t="s">
        <v>356</v>
      </c>
      <c r="T747" s="8" t="s">
        <v>2377</v>
      </c>
      <c r="U747" s="8" t="s">
        <v>42</v>
      </c>
      <c r="V747" s="8">
        <f t="shared" ref="V747:V756" si="1">37.03</f>
        <v>37.03</v>
      </c>
      <c r="W747" s="8" t="s">
        <v>762</v>
      </c>
      <c r="X747" s="8" t="s">
        <v>44</v>
      </c>
      <c r="AD747" s="9">
        <v>39146</v>
      </c>
    </row>
    <row r="748" spans="1:30" s="8" customFormat="1" x14ac:dyDescent="0.25">
      <c r="A748" s="8" t="s">
        <v>3949</v>
      </c>
      <c r="B748" s="8" t="s">
        <v>2378</v>
      </c>
      <c r="C748" s="8" t="s">
        <v>2374</v>
      </c>
      <c r="D748" s="8" t="s">
        <v>2375</v>
      </c>
      <c r="F748" s="8" t="s">
        <v>382</v>
      </c>
      <c r="G748" s="8" t="s">
        <v>2376</v>
      </c>
      <c r="H748" s="8" t="s">
        <v>60</v>
      </c>
      <c r="J748" s="8" t="s">
        <v>384</v>
      </c>
      <c r="K748" s="8" t="s">
        <v>311</v>
      </c>
      <c r="L748" s="9">
        <v>39097</v>
      </c>
      <c r="M748" s="9">
        <v>39146</v>
      </c>
      <c r="S748" s="8" t="s">
        <v>356</v>
      </c>
      <c r="T748" s="8" t="s">
        <v>2377</v>
      </c>
      <c r="U748" s="8" t="s">
        <v>42</v>
      </c>
      <c r="V748" s="8">
        <f t="shared" si="1"/>
        <v>37.03</v>
      </c>
      <c r="W748" s="8" t="s">
        <v>762</v>
      </c>
      <c r="X748" s="8" t="s">
        <v>44</v>
      </c>
      <c r="AD748" s="9">
        <v>39146</v>
      </c>
    </row>
    <row r="749" spans="1:30" s="8" customFormat="1" x14ac:dyDescent="0.25">
      <c r="A749" s="8" t="s">
        <v>3949</v>
      </c>
      <c r="B749" s="8" t="s">
        <v>2379</v>
      </c>
      <c r="C749" s="8" t="s">
        <v>2374</v>
      </c>
      <c r="D749" s="8" t="s">
        <v>2375</v>
      </c>
      <c r="F749" s="8" t="s">
        <v>382</v>
      </c>
      <c r="G749" s="8" t="s">
        <v>2376</v>
      </c>
      <c r="H749" s="8" t="s">
        <v>60</v>
      </c>
      <c r="J749" s="8" t="s">
        <v>384</v>
      </c>
      <c r="K749" s="8" t="s">
        <v>311</v>
      </c>
      <c r="L749" s="9">
        <v>39097</v>
      </c>
      <c r="M749" s="9">
        <v>39146</v>
      </c>
      <c r="S749" s="8" t="s">
        <v>356</v>
      </c>
      <c r="T749" s="8" t="s">
        <v>2377</v>
      </c>
      <c r="U749" s="8" t="s">
        <v>42</v>
      </c>
      <c r="V749" s="8">
        <f t="shared" si="1"/>
        <v>37.03</v>
      </c>
      <c r="W749" s="8" t="s">
        <v>762</v>
      </c>
      <c r="X749" s="8" t="s">
        <v>44</v>
      </c>
      <c r="AD749" s="9">
        <v>39146</v>
      </c>
    </row>
    <row r="750" spans="1:30" s="8" customFormat="1" x14ac:dyDescent="0.25">
      <c r="A750" s="8" t="s">
        <v>3949</v>
      </c>
      <c r="B750" s="8" t="s">
        <v>2380</v>
      </c>
      <c r="C750" s="8" t="s">
        <v>2374</v>
      </c>
      <c r="D750" s="8" t="s">
        <v>2375</v>
      </c>
      <c r="F750" s="8" t="s">
        <v>382</v>
      </c>
      <c r="G750" s="8" t="s">
        <v>2376</v>
      </c>
      <c r="H750" s="8" t="s">
        <v>60</v>
      </c>
      <c r="J750" s="8" t="s">
        <v>384</v>
      </c>
      <c r="K750" s="8" t="s">
        <v>311</v>
      </c>
      <c r="L750" s="9">
        <v>39097</v>
      </c>
      <c r="M750" s="9">
        <v>39146</v>
      </c>
      <c r="S750" s="8" t="s">
        <v>356</v>
      </c>
      <c r="T750" s="8" t="s">
        <v>2377</v>
      </c>
      <c r="U750" s="8" t="s">
        <v>42</v>
      </c>
      <c r="V750" s="8">
        <f t="shared" si="1"/>
        <v>37.03</v>
      </c>
      <c r="W750" s="8" t="s">
        <v>762</v>
      </c>
      <c r="X750" s="8" t="s">
        <v>44</v>
      </c>
      <c r="AD750" s="9">
        <v>39146</v>
      </c>
    </row>
    <row r="751" spans="1:30" x14ac:dyDescent="0.25">
      <c r="B751" t="s">
        <v>2381</v>
      </c>
      <c r="C751" t="s">
        <v>2374</v>
      </c>
      <c r="D751" t="s">
        <v>2375</v>
      </c>
      <c r="F751" t="s">
        <v>382</v>
      </c>
      <c r="G751" t="s">
        <v>2376</v>
      </c>
      <c r="H751" t="s">
        <v>60</v>
      </c>
      <c r="J751" t="s">
        <v>384</v>
      </c>
      <c r="K751" t="s">
        <v>311</v>
      </c>
      <c r="L751" s="3">
        <v>39097</v>
      </c>
      <c r="M751" s="3">
        <v>39146</v>
      </c>
      <c r="S751" t="s">
        <v>356</v>
      </c>
      <c r="T751" t="s">
        <v>2377</v>
      </c>
      <c r="U751" t="s">
        <v>42</v>
      </c>
      <c r="V751">
        <f t="shared" si="1"/>
        <v>37.03</v>
      </c>
      <c r="W751" t="s">
        <v>762</v>
      </c>
      <c r="X751" t="s">
        <v>44</v>
      </c>
      <c r="AD751" s="3">
        <v>39146</v>
      </c>
    </row>
    <row r="752" spans="1:30" x14ac:dyDescent="0.25">
      <c r="B752" t="s">
        <v>2382</v>
      </c>
      <c r="C752" t="s">
        <v>2374</v>
      </c>
      <c r="D752" t="s">
        <v>2375</v>
      </c>
      <c r="F752" t="s">
        <v>382</v>
      </c>
      <c r="G752" t="s">
        <v>2376</v>
      </c>
      <c r="H752" t="s">
        <v>60</v>
      </c>
      <c r="J752" t="s">
        <v>384</v>
      </c>
      <c r="K752" t="s">
        <v>311</v>
      </c>
      <c r="L752" s="3">
        <v>39097</v>
      </c>
      <c r="M752" s="3">
        <v>39146</v>
      </c>
      <c r="S752" t="s">
        <v>356</v>
      </c>
      <c r="T752" t="s">
        <v>2377</v>
      </c>
      <c r="U752" t="s">
        <v>42</v>
      </c>
      <c r="V752">
        <f t="shared" si="1"/>
        <v>37.03</v>
      </c>
      <c r="W752" t="s">
        <v>762</v>
      </c>
      <c r="X752" t="s">
        <v>44</v>
      </c>
      <c r="AD752" s="3">
        <v>39146</v>
      </c>
    </row>
    <row r="753" spans="1:30" x14ac:dyDescent="0.25">
      <c r="B753" t="s">
        <v>2383</v>
      </c>
      <c r="C753" t="s">
        <v>2374</v>
      </c>
      <c r="D753" t="s">
        <v>2375</v>
      </c>
      <c r="F753" t="s">
        <v>382</v>
      </c>
      <c r="G753" t="s">
        <v>2376</v>
      </c>
      <c r="H753" t="s">
        <v>60</v>
      </c>
      <c r="J753" t="s">
        <v>384</v>
      </c>
      <c r="K753" t="s">
        <v>311</v>
      </c>
      <c r="L753" s="3">
        <v>39097</v>
      </c>
      <c r="M753" s="3">
        <v>39146</v>
      </c>
      <c r="S753" t="s">
        <v>356</v>
      </c>
      <c r="T753" t="s">
        <v>2377</v>
      </c>
      <c r="U753" t="s">
        <v>42</v>
      </c>
      <c r="V753">
        <f t="shared" si="1"/>
        <v>37.03</v>
      </c>
      <c r="W753" t="s">
        <v>762</v>
      </c>
      <c r="X753" t="s">
        <v>44</v>
      </c>
      <c r="AD753" s="3">
        <v>39146</v>
      </c>
    </row>
    <row r="754" spans="1:30" x14ac:dyDescent="0.25">
      <c r="B754" t="s">
        <v>2384</v>
      </c>
      <c r="C754" t="s">
        <v>2374</v>
      </c>
      <c r="D754" t="s">
        <v>2375</v>
      </c>
      <c r="F754" t="s">
        <v>382</v>
      </c>
      <c r="G754" t="s">
        <v>2376</v>
      </c>
      <c r="H754" t="s">
        <v>60</v>
      </c>
      <c r="J754" t="s">
        <v>384</v>
      </c>
      <c r="K754" t="s">
        <v>311</v>
      </c>
      <c r="L754" s="3">
        <v>39097</v>
      </c>
      <c r="M754" s="3">
        <v>39146</v>
      </c>
      <c r="S754" t="s">
        <v>356</v>
      </c>
      <c r="T754" t="s">
        <v>2377</v>
      </c>
      <c r="U754" t="s">
        <v>42</v>
      </c>
      <c r="V754">
        <f t="shared" si="1"/>
        <v>37.03</v>
      </c>
      <c r="W754" t="s">
        <v>762</v>
      </c>
      <c r="X754" t="s">
        <v>44</v>
      </c>
      <c r="AD754" s="3">
        <v>39146</v>
      </c>
    </row>
    <row r="755" spans="1:30" x14ac:dyDescent="0.25">
      <c r="B755" t="s">
        <v>2385</v>
      </c>
      <c r="C755" t="s">
        <v>2374</v>
      </c>
      <c r="D755" t="s">
        <v>2375</v>
      </c>
      <c r="F755" t="s">
        <v>382</v>
      </c>
      <c r="G755" t="s">
        <v>2376</v>
      </c>
      <c r="H755" t="s">
        <v>60</v>
      </c>
      <c r="J755" t="s">
        <v>384</v>
      </c>
      <c r="K755" t="s">
        <v>311</v>
      </c>
      <c r="L755" s="3">
        <v>39097</v>
      </c>
      <c r="M755" s="3">
        <v>39146</v>
      </c>
      <c r="S755" t="s">
        <v>356</v>
      </c>
      <c r="T755" t="s">
        <v>2377</v>
      </c>
      <c r="U755" t="s">
        <v>42</v>
      </c>
      <c r="V755">
        <f t="shared" si="1"/>
        <v>37.03</v>
      </c>
      <c r="W755" t="s">
        <v>762</v>
      </c>
      <c r="X755" t="s">
        <v>44</v>
      </c>
      <c r="AD755" s="3">
        <v>39146</v>
      </c>
    </row>
    <row r="756" spans="1:30" x14ac:dyDescent="0.25">
      <c r="B756" t="s">
        <v>2386</v>
      </c>
      <c r="C756" t="s">
        <v>2374</v>
      </c>
      <c r="D756" t="s">
        <v>2375</v>
      </c>
      <c r="F756" t="s">
        <v>382</v>
      </c>
      <c r="G756" t="s">
        <v>2376</v>
      </c>
      <c r="H756" t="s">
        <v>60</v>
      </c>
      <c r="J756" t="s">
        <v>384</v>
      </c>
      <c r="K756" t="s">
        <v>311</v>
      </c>
      <c r="L756" s="3">
        <v>39097</v>
      </c>
      <c r="M756" s="3">
        <v>39146</v>
      </c>
      <c r="S756" t="s">
        <v>356</v>
      </c>
      <c r="T756" t="s">
        <v>2377</v>
      </c>
      <c r="U756" t="s">
        <v>42</v>
      </c>
      <c r="V756">
        <f t="shared" si="1"/>
        <v>37.03</v>
      </c>
      <c r="W756" t="s">
        <v>762</v>
      </c>
      <c r="X756" t="s">
        <v>44</v>
      </c>
      <c r="AD756" s="3">
        <v>39146</v>
      </c>
    </row>
    <row r="757" spans="1:30" s="8" customFormat="1" ht="14.25" customHeight="1" x14ac:dyDescent="0.25">
      <c r="A757" s="8" t="s">
        <v>3949</v>
      </c>
      <c r="B757" s="8" t="s">
        <v>2387</v>
      </c>
      <c r="C757" s="8" t="s">
        <v>2388</v>
      </c>
      <c r="D757" s="8" t="s">
        <v>2389</v>
      </c>
      <c r="F757" s="8" t="s">
        <v>382</v>
      </c>
      <c r="G757" s="8" t="s">
        <v>2376</v>
      </c>
      <c r="H757" s="8" t="s">
        <v>60</v>
      </c>
      <c r="J757" s="8" t="s">
        <v>384</v>
      </c>
      <c r="K757" s="8" t="s">
        <v>311</v>
      </c>
      <c r="L757" s="9">
        <v>39097</v>
      </c>
      <c r="M757" s="9">
        <v>39146</v>
      </c>
      <c r="S757" s="8" t="s">
        <v>356</v>
      </c>
      <c r="T757" s="8" t="s">
        <v>2377</v>
      </c>
      <c r="U757" s="8" t="s">
        <v>42</v>
      </c>
      <c r="V757" s="8">
        <f>273.02</f>
        <v>273.02</v>
      </c>
      <c r="W757" s="8" t="s">
        <v>762</v>
      </c>
      <c r="X757" s="8" t="s">
        <v>44</v>
      </c>
      <c r="AD757" s="9">
        <v>39146</v>
      </c>
    </row>
    <row r="758" spans="1:30" s="8" customFormat="1" x14ac:dyDescent="0.25">
      <c r="A758" s="8" t="s">
        <v>3949</v>
      </c>
      <c r="B758" s="8" t="s">
        <v>2390</v>
      </c>
      <c r="C758" s="8" t="s">
        <v>2391</v>
      </c>
      <c r="D758" s="8" t="s">
        <v>2392</v>
      </c>
      <c r="F758" s="8" t="s">
        <v>382</v>
      </c>
      <c r="G758" s="8" t="s">
        <v>2376</v>
      </c>
      <c r="H758" s="8" t="s">
        <v>60</v>
      </c>
      <c r="J758" s="8" t="s">
        <v>384</v>
      </c>
      <c r="K758" s="8" t="s">
        <v>311</v>
      </c>
      <c r="L758" s="9">
        <v>39097</v>
      </c>
      <c r="M758" s="9">
        <v>39146</v>
      </c>
      <c r="S758" s="8" t="s">
        <v>356</v>
      </c>
      <c r="T758" s="8" t="s">
        <v>2377</v>
      </c>
      <c r="U758" s="8" t="s">
        <v>42</v>
      </c>
      <c r="V758" s="8">
        <f>5.64</f>
        <v>5.64</v>
      </c>
      <c r="W758" s="8" t="s">
        <v>762</v>
      </c>
      <c r="X758" s="8" t="s">
        <v>44</v>
      </c>
    </row>
    <row r="759" spans="1:30" s="8" customFormat="1" x14ac:dyDescent="0.25">
      <c r="A759" s="8" t="s">
        <v>3949</v>
      </c>
      <c r="B759" s="8" t="s">
        <v>2393</v>
      </c>
      <c r="C759" s="8" t="s">
        <v>2394</v>
      </c>
      <c r="D759" s="8" t="s">
        <v>2395</v>
      </c>
      <c r="F759" s="8" t="s">
        <v>382</v>
      </c>
      <c r="G759" s="8" t="s">
        <v>2396</v>
      </c>
      <c r="H759" s="8" t="s">
        <v>60</v>
      </c>
      <c r="J759" s="8" t="s">
        <v>384</v>
      </c>
      <c r="K759" s="8" t="s">
        <v>385</v>
      </c>
      <c r="L759" s="9">
        <v>39097</v>
      </c>
      <c r="M759" s="9">
        <v>39146</v>
      </c>
      <c r="Q759" s="9">
        <v>43677</v>
      </c>
      <c r="R759" s="9">
        <v>43677</v>
      </c>
      <c r="S759" s="8" t="s">
        <v>356</v>
      </c>
      <c r="T759" s="8" t="s">
        <v>761</v>
      </c>
      <c r="U759" s="8" t="s">
        <v>42</v>
      </c>
      <c r="V759" s="8">
        <f t="shared" ref="V759:V770" si="2">24.58</f>
        <v>24.58</v>
      </c>
      <c r="W759" s="8" t="s">
        <v>762</v>
      </c>
      <c r="X759" s="8" t="s">
        <v>44</v>
      </c>
      <c r="AA759" s="8" t="s">
        <v>112</v>
      </c>
      <c r="AD759" s="9">
        <v>39146</v>
      </c>
    </row>
    <row r="760" spans="1:30" s="8" customFormat="1" x14ac:dyDescent="0.25">
      <c r="A760" s="8" t="s">
        <v>3949</v>
      </c>
      <c r="B760" s="8" t="s">
        <v>2397</v>
      </c>
      <c r="C760" s="8" t="s">
        <v>2394</v>
      </c>
      <c r="D760" s="8" t="s">
        <v>2395</v>
      </c>
      <c r="F760" s="8" t="s">
        <v>382</v>
      </c>
      <c r="G760" s="8" t="s">
        <v>2396</v>
      </c>
      <c r="H760" s="8" t="s">
        <v>60</v>
      </c>
      <c r="J760" s="8" t="s">
        <v>384</v>
      </c>
      <c r="K760" s="8" t="s">
        <v>385</v>
      </c>
      <c r="L760" s="9">
        <v>39097</v>
      </c>
      <c r="M760" s="9">
        <v>39146</v>
      </c>
      <c r="S760" s="8" t="s">
        <v>356</v>
      </c>
      <c r="T760" s="8" t="s">
        <v>761</v>
      </c>
      <c r="U760" s="8" t="s">
        <v>42</v>
      </c>
      <c r="V760" s="8">
        <f t="shared" si="2"/>
        <v>24.58</v>
      </c>
      <c r="W760" s="8" t="s">
        <v>762</v>
      </c>
      <c r="X760" s="8" t="s">
        <v>44</v>
      </c>
      <c r="AD760" s="9">
        <v>39146</v>
      </c>
    </row>
    <row r="761" spans="1:30" s="8" customFormat="1" x14ac:dyDescent="0.25">
      <c r="A761" s="8" t="s">
        <v>3949</v>
      </c>
      <c r="B761" s="8" t="s">
        <v>2398</v>
      </c>
      <c r="C761" s="8" t="s">
        <v>2394</v>
      </c>
      <c r="D761" s="8" t="s">
        <v>2395</v>
      </c>
      <c r="F761" s="8" t="s">
        <v>382</v>
      </c>
      <c r="G761" s="8" t="s">
        <v>2396</v>
      </c>
      <c r="H761" s="8" t="s">
        <v>60</v>
      </c>
      <c r="J761" s="8" t="s">
        <v>384</v>
      </c>
      <c r="K761" s="8" t="s">
        <v>385</v>
      </c>
      <c r="L761" s="9">
        <v>39097</v>
      </c>
      <c r="M761" s="9">
        <v>39146</v>
      </c>
      <c r="S761" s="8" t="s">
        <v>356</v>
      </c>
      <c r="T761" s="8" t="s">
        <v>761</v>
      </c>
      <c r="U761" s="8" t="s">
        <v>42</v>
      </c>
      <c r="V761" s="8">
        <f t="shared" si="2"/>
        <v>24.58</v>
      </c>
      <c r="W761" s="8" t="s">
        <v>762</v>
      </c>
      <c r="X761" s="8" t="s">
        <v>44</v>
      </c>
      <c r="AD761" s="9">
        <v>39146</v>
      </c>
    </row>
    <row r="762" spans="1:30" s="8" customFormat="1" x14ac:dyDescent="0.25">
      <c r="A762" s="8" t="s">
        <v>3949</v>
      </c>
      <c r="B762" s="8" t="s">
        <v>2399</v>
      </c>
      <c r="C762" s="8" t="s">
        <v>2394</v>
      </c>
      <c r="D762" s="8" t="s">
        <v>2395</v>
      </c>
      <c r="F762" s="8" t="s">
        <v>382</v>
      </c>
      <c r="G762" s="8" t="s">
        <v>2396</v>
      </c>
      <c r="H762" s="8" t="s">
        <v>60</v>
      </c>
      <c r="J762" s="8" t="s">
        <v>384</v>
      </c>
      <c r="K762" s="8" t="s">
        <v>385</v>
      </c>
      <c r="L762" s="9">
        <v>39097</v>
      </c>
      <c r="M762" s="9">
        <v>39146</v>
      </c>
      <c r="S762" s="8" t="s">
        <v>356</v>
      </c>
      <c r="T762" s="8" t="s">
        <v>761</v>
      </c>
      <c r="U762" s="8" t="s">
        <v>42</v>
      </c>
      <c r="V762" s="8">
        <f t="shared" si="2"/>
        <v>24.58</v>
      </c>
      <c r="W762" s="8" t="s">
        <v>762</v>
      </c>
      <c r="X762" s="8" t="s">
        <v>44</v>
      </c>
      <c r="AD762" s="9">
        <v>39146</v>
      </c>
    </row>
    <row r="763" spans="1:30" s="8" customFormat="1" x14ac:dyDescent="0.25">
      <c r="A763" s="8" t="s">
        <v>3949</v>
      </c>
      <c r="B763" s="8" t="s">
        <v>2400</v>
      </c>
      <c r="C763" s="8" t="s">
        <v>2394</v>
      </c>
      <c r="D763" s="8" t="s">
        <v>2395</v>
      </c>
      <c r="F763" s="8" t="s">
        <v>382</v>
      </c>
      <c r="G763" s="8" t="s">
        <v>2396</v>
      </c>
      <c r="H763" s="8" t="s">
        <v>60</v>
      </c>
      <c r="J763" s="8" t="s">
        <v>384</v>
      </c>
      <c r="K763" s="8" t="s">
        <v>385</v>
      </c>
      <c r="L763" s="9">
        <v>39097</v>
      </c>
      <c r="M763" s="9">
        <v>39146</v>
      </c>
      <c r="S763" s="8" t="s">
        <v>356</v>
      </c>
      <c r="T763" s="8" t="s">
        <v>761</v>
      </c>
      <c r="U763" s="8" t="s">
        <v>42</v>
      </c>
      <c r="V763" s="8">
        <f t="shared" si="2"/>
        <v>24.58</v>
      </c>
      <c r="W763" s="8" t="s">
        <v>762</v>
      </c>
      <c r="X763" s="8" t="s">
        <v>44</v>
      </c>
      <c r="AD763" s="9">
        <v>39146</v>
      </c>
    </row>
    <row r="764" spans="1:30" s="8" customFormat="1" x14ac:dyDescent="0.25">
      <c r="A764" s="8" t="s">
        <v>3949</v>
      </c>
      <c r="B764" s="8" t="s">
        <v>2401</v>
      </c>
      <c r="C764" s="8" t="s">
        <v>2394</v>
      </c>
      <c r="D764" s="8" t="s">
        <v>2395</v>
      </c>
      <c r="F764" s="8" t="s">
        <v>382</v>
      </c>
      <c r="G764" s="8" t="s">
        <v>2396</v>
      </c>
      <c r="H764" s="8" t="s">
        <v>60</v>
      </c>
      <c r="J764" s="8" t="s">
        <v>384</v>
      </c>
      <c r="K764" s="8" t="s">
        <v>385</v>
      </c>
      <c r="L764" s="9">
        <v>39097</v>
      </c>
      <c r="M764" s="9">
        <v>39146</v>
      </c>
      <c r="S764" s="8" t="s">
        <v>356</v>
      </c>
      <c r="T764" s="8" t="s">
        <v>761</v>
      </c>
      <c r="U764" s="8" t="s">
        <v>42</v>
      </c>
      <c r="V764" s="8">
        <f t="shared" si="2"/>
        <v>24.58</v>
      </c>
      <c r="W764" s="8" t="s">
        <v>762</v>
      </c>
      <c r="X764" s="8" t="s">
        <v>44</v>
      </c>
      <c r="AD764" s="9">
        <v>39146</v>
      </c>
    </row>
    <row r="765" spans="1:30" s="8" customFormat="1" x14ac:dyDescent="0.25">
      <c r="A765" s="8" t="s">
        <v>3949</v>
      </c>
      <c r="B765" s="8" t="s">
        <v>2402</v>
      </c>
      <c r="C765" s="8" t="s">
        <v>2394</v>
      </c>
      <c r="D765" s="8" t="s">
        <v>2395</v>
      </c>
      <c r="F765" s="8" t="s">
        <v>382</v>
      </c>
      <c r="G765" s="8" t="s">
        <v>2396</v>
      </c>
      <c r="H765" s="8" t="s">
        <v>60</v>
      </c>
      <c r="J765" s="8" t="s">
        <v>384</v>
      </c>
      <c r="K765" s="8" t="s">
        <v>385</v>
      </c>
      <c r="L765" s="9">
        <v>39097</v>
      </c>
      <c r="M765" s="9">
        <v>39146</v>
      </c>
      <c r="S765" s="8" t="s">
        <v>356</v>
      </c>
      <c r="T765" s="8" t="s">
        <v>761</v>
      </c>
      <c r="U765" s="8" t="s">
        <v>42</v>
      </c>
      <c r="V765" s="8">
        <f t="shared" si="2"/>
        <v>24.58</v>
      </c>
      <c r="W765" s="8" t="s">
        <v>762</v>
      </c>
      <c r="X765" s="8" t="s">
        <v>44</v>
      </c>
      <c r="AD765" s="9">
        <v>39146</v>
      </c>
    </row>
    <row r="766" spans="1:30" s="8" customFormat="1" x14ac:dyDescent="0.25">
      <c r="A766" s="8" t="s">
        <v>3949</v>
      </c>
      <c r="B766" s="8" t="s">
        <v>2403</v>
      </c>
      <c r="C766" s="8" t="s">
        <v>2394</v>
      </c>
      <c r="D766" s="8" t="s">
        <v>2395</v>
      </c>
      <c r="F766" s="8" t="s">
        <v>382</v>
      </c>
      <c r="G766" s="8" t="s">
        <v>2396</v>
      </c>
      <c r="H766" s="8" t="s">
        <v>60</v>
      </c>
      <c r="J766" s="8" t="s">
        <v>384</v>
      </c>
      <c r="K766" s="8" t="s">
        <v>385</v>
      </c>
      <c r="L766" s="9">
        <v>39097</v>
      </c>
      <c r="M766" s="9">
        <v>39146</v>
      </c>
      <c r="S766" s="8" t="s">
        <v>356</v>
      </c>
      <c r="T766" s="8" t="s">
        <v>761</v>
      </c>
      <c r="U766" s="8" t="s">
        <v>42</v>
      </c>
      <c r="V766" s="8">
        <f t="shared" si="2"/>
        <v>24.58</v>
      </c>
      <c r="W766" s="8" t="s">
        <v>762</v>
      </c>
      <c r="X766" s="8" t="s">
        <v>44</v>
      </c>
      <c r="AD766" s="9">
        <v>39146</v>
      </c>
    </row>
    <row r="767" spans="1:30" s="8" customFormat="1" x14ac:dyDescent="0.25">
      <c r="A767" s="8" t="s">
        <v>3949</v>
      </c>
      <c r="B767" s="8" t="s">
        <v>2404</v>
      </c>
      <c r="C767" s="8" t="s">
        <v>2394</v>
      </c>
      <c r="D767" s="8" t="s">
        <v>2395</v>
      </c>
      <c r="F767" s="8" t="s">
        <v>382</v>
      </c>
      <c r="G767" s="8" t="s">
        <v>2396</v>
      </c>
      <c r="H767" s="8" t="s">
        <v>60</v>
      </c>
      <c r="J767" s="8" t="s">
        <v>384</v>
      </c>
      <c r="K767" s="8" t="s">
        <v>385</v>
      </c>
      <c r="L767" s="9">
        <v>39097</v>
      </c>
      <c r="M767" s="9">
        <v>39146</v>
      </c>
      <c r="S767" s="8" t="s">
        <v>356</v>
      </c>
      <c r="T767" s="8" t="s">
        <v>761</v>
      </c>
      <c r="U767" s="8" t="s">
        <v>42</v>
      </c>
      <c r="V767" s="8">
        <f t="shared" si="2"/>
        <v>24.58</v>
      </c>
      <c r="W767" s="8" t="s">
        <v>762</v>
      </c>
      <c r="X767" s="8" t="s">
        <v>44</v>
      </c>
      <c r="AD767" s="9">
        <v>39146</v>
      </c>
    </row>
    <row r="768" spans="1:30" s="8" customFormat="1" x14ac:dyDescent="0.25">
      <c r="A768" s="8" t="s">
        <v>3949</v>
      </c>
      <c r="B768" s="8" t="s">
        <v>2405</v>
      </c>
      <c r="C768" s="8" t="s">
        <v>2394</v>
      </c>
      <c r="D768" s="8" t="s">
        <v>2395</v>
      </c>
      <c r="F768" s="8" t="s">
        <v>382</v>
      </c>
      <c r="G768" s="8" t="s">
        <v>2396</v>
      </c>
      <c r="H768" s="8" t="s">
        <v>60</v>
      </c>
      <c r="J768" s="8" t="s">
        <v>384</v>
      </c>
      <c r="K768" s="8" t="s">
        <v>385</v>
      </c>
      <c r="L768" s="9">
        <v>39097</v>
      </c>
      <c r="M768" s="9">
        <v>39146</v>
      </c>
      <c r="S768" s="8" t="s">
        <v>356</v>
      </c>
      <c r="T768" s="8" t="s">
        <v>761</v>
      </c>
      <c r="U768" s="8" t="s">
        <v>42</v>
      </c>
      <c r="V768" s="8">
        <f t="shared" si="2"/>
        <v>24.58</v>
      </c>
      <c r="W768" s="8" t="s">
        <v>762</v>
      </c>
      <c r="X768" s="8" t="s">
        <v>44</v>
      </c>
      <c r="AD768" s="9">
        <v>39146</v>
      </c>
    </row>
    <row r="769" spans="1:30" s="8" customFormat="1" x14ac:dyDescent="0.25">
      <c r="A769" s="8" t="s">
        <v>3949</v>
      </c>
      <c r="B769" s="8" t="s">
        <v>2406</v>
      </c>
      <c r="C769" s="8" t="s">
        <v>2394</v>
      </c>
      <c r="D769" s="8" t="s">
        <v>2395</v>
      </c>
      <c r="F769" s="8" t="s">
        <v>382</v>
      </c>
      <c r="G769" s="8" t="s">
        <v>2396</v>
      </c>
      <c r="H769" s="8" t="s">
        <v>60</v>
      </c>
      <c r="J769" s="8" t="s">
        <v>384</v>
      </c>
      <c r="K769" s="8" t="s">
        <v>385</v>
      </c>
      <c r="L769" s="9">
        <v>39097</v>
      </c>
      <c r="M769" s="9">
        <v>39146</v>
      </c>
      <c r="S769" s="8" t="s">
        <v>356</v>
      </c>
      <c r="T769" s="8" t="s">
        <v>761</v>
      </c>
      <c r="U769" s="8" t="s">
        <v>42</v>
      </c>
      <c r="V769" s="8">
        <f t="shared" si="2"/>
        <v>24.58</v>
      </c>
      <c r="W769" s="8" t="s">
        <v>762</v>
      </c>
      <c r="X769" s="8" t="s">
        <v>44</v>
      </c>
      <c r="AD769" s="9">
        <v>39146</v>
      </c>
    </row>
    <row r="770" spans="1:30" s="8" customFormat="1" x14ac:dyDescent="0.25">
      <c r="A770" s="8" t="s">
        <v>3949</v>
      </c>
      <c r="B770" s="8" t="s">
        <v>2407</v>
      </c>
      <c r="C770" s="8" t="s">
        <v>2394</v>
      </c>
      <c r="D770" s="8" t="s">
        <v>2395</v>
      </c>
      <c r="F770" s="8" t="s">
        <v>382</v>
      </c>
      <c r="G770" s="8" t="s">
        <v>2396</v>
      </c>
      <c r="H770" s="8" t="s">
        <v>60</v>
      </c>
      <c r="J770" s="8" t="s">
        <v>384</v>
      </c>
      <c r="K770" s="8" t="s">
        <v>385</v>
      </c>
      <c r="L770" s="9">
        <v>39097</v>
      </c>
      <c r="M770" s="9">
        <v>39146</v>
      </c>
      <c r="S770" s="8" t="s">
        <v>356</v>
      </c>
      <c r="T770" s="8" t="s">
        <v>761</v>
      </c>
      <c r="U770" s="8" t="s">
        <v>42</v>
      </c>
      <c r="V770" s="8">
        <f t="shared" si="2"/>
        <v>24.58</v>
      </c>
      <c r="W770" s="8" t="s">
        <v>762</v>
      </c>
      <c r="X770" s="8" t="s">
        <v>44</v>
      </c>
      <c r="AD770" s="9">
        <v>39146</v>
      </c>
    </row>
    <row r="771" spans="1:30" s="8" customFormat="1" x14ac:dyDescent="0.25">
      <c r="A771" s="8" t="s">
        <v>3949</v>
      </c>
      <c r="B771" s="8" t="s">
        <v>2408</v>
      </c>
      <c r="C771" s="8" t="s">
        <v>2409</v>
      </c>
      <c r="D771" s="8" t="s">
        <v>2410</v>
      </c>
      <c r="F771" s="8" t="s">
        <v>382</v>
      </c>
      <c r="G771" s="8" t="s">
        <v>2411</v>
      </c>
      <c r="H771" s="8" t="s">
        <v>60</v>
      </c>
      <c r="J771" s="8" t="s">
        <v>384</v>
      </c>
      <c r="K771" s="8" t="s">
        <v>385</v>
      </c>
      <c r="L771" s="9">
        <v>39097</v>
      </c>
      <c r="M771" s="9">
        <v>39146</v>
      </c>
      <c r="S771" s="8" t="s">
        <v>356</v>
      </c>
      <c r="T771" s="8" t="s">
        <v>761</v>
      </c>
      <c r="U771" s="8" t="s">
        <v>42</v>
      </c>
      <c r="V771" s="8">
        <f>15.57</f>
        <v>15.57</v>
      </c>
      <c r="W771" s="8" t="s">
        <v>762</v>
      </c>
      <c r="X771" s="8" t="s">
        <v>44</v>
      </c>
      <c r="AD771" s="9">
        <v>39146</v>
      </c>
    </row>
    <row r="772" spans="1:30" s="8" customFormat="1" x14ac:dyDescent="0.25">
      <c r="A772" s="8" t="s">
        <v>3949</v>
      </c>
      <c r="B772" s="8" t="s">
        <v>2412</v>
      </c>
      <c r="C772" s="8" t="s">
        <v>2409</v>
      </c>
      <c r="D772" s="8" t="s">
        <v>2410</v>
      </c>
      <c r="F772" s="8" t="s">
        <v>382</v>
      </c>
      <c r="G772" s="8" t="s">
        <v>2411</v>
      </c>
      <c r="H772" s="8" t="s">
        <v>60</v>
      </c>
      <c r="J772" s="8" t="s">
        <v>384</v>
      </c>
      <c r="K772" s="8" t="s">
        <v>385</v>
      </c>
      <c r="L772" s="9">
        <v>39097</v>
      </c>
      <c r="M772" s="9">
        <v>39146</v>
      </c>
      <c r="S772" s="8" t="s">
        <v>356</v>
      </c>
      <c r="T772" s="8" t="s">
        <v>761</v>
      </c>
      <c r="U772" s="8" t="s">
        <v>42</v>
      </c>
      <c r="V772" s="8">
        <f>15.57</f>
        <v>15.57</v>
      </c>
      <c r="W772" s="8" t="s">
        <v>762</v>
      </c>
      <c r="X772" s="8" t="s">
        <v>44</v>
      </c>
      <c r="AD772" s="9">
        <v>39146</v>
      </c>
    </row>
    <row r="773" spans="1:30" s="8" customFormat="1" x14ac:dyDescent="0.25">
      <c r="A773" s="8" t="s">
        <v>3949</v>
      </c>
      <c r="B773" s="8" t="s">
        <v>2413</v>
      </c>
      <c r="C773" s="8" t="s">
        <v>2409</v>
      </c>
      <c r="D773" s="8" t="s">
        <v>2410</v>
      </c>
      <c r="F773" s="8" t="s">
        <v>382</v>
      </c>
      <c r="G773" s="8" t="s">
        <v>2411</v>
      </c>
      <c r="H773" s="8" t="s">
        <v>60</v>
      </c>
      <c r="J773" s="8" t="s">
        <v>384</v>
      </c>
      <c r="K773" s="8" t="s">
        <v>385</v>
      </c>
      <c r="L773" s="9">
        <v>39097</v>
      </c>
      <c r="M773" s="9">
        <v>39146</v>
      </c>
      <c r="S773" s="8" t="s">
        <v>356</v>
      </c>
      <c r="T773" s="8" t="s">
        <v>761</v>
      </c>
      <c r="U773" s="8" t="s">
        <v>42</v>
      </c>
      <c r="V773" s="8">
        <f>15.57</f>
        <v>15.57</v>
      </c>
      <c r="W773" s="8" t="s">
        <v>762</v>
      </c>
      <c r="X773" s="8" t="s">
        <v>44</v>
      </c>
      <c r="AD773" s="9">
        <v>39146</v>
      </c>
    </row>
    <row r="774" spans="1:30" s="8" customFormat="1" x14ac:dyDescent="0.25">
      <c r="A774" s="8" t="s">
        <v>3949</v>
      </c>
      <c r="B774" s="8" t="s">
        <v>2414</v>
      </c>
      <c r="C774" s="8" t="s">
        <v>2415</v>
      </c>
      <c r="D774" s="8" t="s">
        <v>2416</v>
      </c>
      <c r="F774" s="8" t="s">
        <v>382</v>
      </c>
      <c r="G774" s="8" t="s">
        <v>2417</v>
      </c>
      <c r="H774" s="8" t="s">
        <v>60</v>
      </c>
      <c r="J774" s="8" t="s">
        <v>384</v>
      </c>
      <c r="K774" s="8" t="s">
        <v>385</v>
      </c>
      <c r="L774" s="9">
        <v>39097</v>
      </c>
      <c r="M774" s="9">
        <v>39146</v>
      </c>
      <c r="S774" s="8" t="s">
        <v>356</v>
      </c>
      <c r="T774" s="8" t="s">
        <v>761</v>
      </c>
      <c r="U774" s="8" t="s">
        <v>42</v>
      </c>
      <c r="V774" s="8">
        <f>18.9</f>
        <v>18.899999999999999</v>
      </c>
      <c r="W774" s="8" t="s">
        <v>762</v>
      </c>
      <c r="X774" s="8" t="s">
        <v>44</v>
      </c>
    </row>
    <row r="775" spans="1:30" x14ac:dyDescent="0.25">
      <c r="B775" t="s">
        <v>2418</v>
      </c>
      <c r="C775" t="s">
        <v>2419</v>
      </c>
      <c r="D775" t="s">
        <v>2420</v>
      </c>
      <c r="F775" t="s">
        <v>382</v>
      </c>
      <c r="G775" t="s">
        <v>2396</v>
      </c>
      <c r="H775" t="s">
        <v>60</v>
      </c>
      <c r="J775" t="s">
        <v>384</v>
      </c>
      <c r="K775" t="s">
        <v>385</v>
      </c>
      <c r="L775" s="3">
        <v>39097</v>
      </c>
      <c r="M775" s="3">
        <v>39146</v>
      </c>
      <c r="S775" t="s">
        <v>356</v>
      </c>
      <c r="T775" t="s">
        <v>761</v>
      </c>
      <c r="U775" t="s">
        <v>42</v>
      </c>
      <c r="V775">
        <f>3.39</f>
        <v>3.39</v>
      </c>
      <c r="W775" t="s">
        <v>762</v>
      </c>
      <c r="X775" t="s">
        <v>44</v>
      </c>
    </row>
    <row r="776" spans="1:30" x14ac:dyDescent="0.25">
      <c r="B776" t="s">
        <v>2421</v>
      </c>
      <c r="C776" t="s">
        <v>2422</v>
      </c>
      <c r="D776" t="s">
        <v>2423</v>
      </c>
      <c r="F776" t="s">
        <v>382</v>
      </c>
      <c r="G776" t="s">
        <v>2424</v>
      </c>
      <c r="H776" t="s">
        <v>60</v>
      </c>
      <c r="J776" t="s">
        <v>384</v>
      </c>
      <c r="K776" t="s">
        <v>385</v>
      </c>
      <c r="L776" s="3">
        <v>39097</v>
      </c>
      <c r="M776" s="3">
        <v>39146</v>
      </c>
      <c r="S776" t="s">
        <v>356</v>
      </c>
      <c r="T776" t="s">
        <v>761</v>
      </c>
      <c r="U776" t="s">
        <v>42</v>
      </c>
      <c r="V776">
        <f>25.36</f>
        <v>25.36</v>
      </c>
      <c r="W776" t="s">
        <v>762</v>
      </c>
      <c r="X776" t="s">
        <v>44</v>
      </c>
    </row>
    <row r="777" spans="1:30" s="8" customFormat="1" x14ac:dyDescent="0.25">
      <c r="A777" s="8" t="s">
        <v>3949</v>
      </c>
      <c r="B777" s="8" t="s">
        <v>2425</v>
      </c>
      <c r="C777" s="8" t="s">
        <v>2426</v>
      </c>
      <c r="D777" s="8" t="s">
        <v>2427</v>
      </c>
      <c r="F777" s="8" t="s">
        <v>382</v>
      </c>
      <c r="G777" s="8" t="s">
        <v>2428</v>
      </c>
      <c r="H777" s="8" t="s">
        <v>60</v>
      </c>
      <c r="J777" s="8" t="s">
        <v>384</v>
      </c>
      <c r="K777" s="8" t="s">
        <v>385</v>
      </c>
      <c r="L777" s="9">
        <v>39097</v>
      </c>
      <c r="M777" s="9">
        <v>39146</v>
      </c>
      <c r="S777" s="8" t="s">
        <v>356</v>
      </c>
      <c r="T777" s="8" t="s">
        <v>761</v>
      </c>
      <c r="U777" s="8" t="s">
        <v>42</v>
      </c>
      <c r="V777" s="8">
        <f>39.1</f>
        <v>39.1</v>
      </c>
      <c r="W777" s="8" t="s">
        <v>762</v>
      </c>
      <c r="X777" s="8" t="s">
        <v>44</v>
      </c>
      <c r="AD777" s="9">
        <v>39146</v>
      </c>
    </row>
    <row r="778" spans="1:30" s="8" customFormat="1" x14ac:dyDescent="0.25">
      <c r="A778" s="8" t="s">
        <v>3949</v>
      </c>
      <c r="B778" s="8" t="s">
        <v>2429</v>
      </c>
      <c r="C778" s="8" t="s">
        <v>2430</v>
      </c>
      <c r="D778" s="8" t="s">
        <v>2431</v>
      </c>
      <c r="F778" s="8" t="s">
        <v>382</v>
      </c>
      <c r="G778" s="8" t="s">
        <v>2432</v>
      </c>
      <c r="H778" s="8" t="s">
        <v>60</v>
      </c>
      <c r="J778" s="8" t="s">
        <v>384</v>
      </c>
      <c r="K778" s="8" t="s">
        <v>385</v>
      </c>
      <c r="L778" s="9">
        <v>39097</v>
      </c>
      <c r="M778" s="9">
        <v>39146</v>
      </c>
      <c r="S778" s="8" t="s">
        <v>356</v>
      </c>
      <c r="T778" s="8" t="s">
        <v>761</v>
      </c>
      <c r="U778" s="8" t="s">
        <v>42</v>
      </c>
      <c r="V778" s="8">
        <f>37.5</f>
        <v>37.5</v>
      </c>
      <c r="W778" s="8" t="s">
        <v>762</v>
      </c>
      <c r="X778" s="8" t="s">
        <v>44</v>
      </c>
    </row>
    <row r="779" spans="1:30" s="4" customFormat="1" x14ac:dyDescent="0.25">
      <c r="A779" s="8" t="s">
        <v>3949</v>
      </c>
      <c r="B779" s="4" t="s">
        <v>2433</v>
      </c>
      <c r="C779" s="4" t="s">
        <v>2434</v>
      </c>
      <c r="D779" s="4" t="s">
        <v>2435</v>
      </c>
      <c r="E779" s="8" t="s">
        <v>2436</v>
      </c>
      <c r="F779" s="4" t="s">
        <v>382</v>
      </c>
      <c r="G779" s="4" t="s">
        <v>2437</v>
      </c>
      <c r="H779" s="4" t="s">
        <v>60</v>
      </c>
      <c r="J779" s="4" t="s">
        <v>384</v>
      </c>
      <c r="K779" s="4" t="s">
        <v>385</v>
      </c>
      <c r="L779" s="5">
        <v>39097</v>
      </c>
      <c r="M779" s="5">
        <v>39146</v>
      </c>
      <c r="S779" s="4" t="s">
        <v>356</v>
      </c>
      <c r="T779" s="4" t="s">
        <v>2438</v>
      </c>
      <c r="U779" s="4" t="s">
        <v>42</v>
      </c>
      <c r="V779" s="4">
        <f>5565.22</f>
        <v>5565.22</v>
      </c>
      <c r="W779" s="4" t="s">
        <v>762</v>
      </c>
      <c r="X779" s="4" t="s">
        <v>44</v>
      </c>
      <c r="AC779" s="5">
        <v>40092</v>
      </c>
    </row>
    <row r="780" spans="1:30" x14ac:dyDescent="0.25">
      <c r="B780" t="s">
        <v>2439</v>
      </c>
      <c r="C780" t="s">
        <v>2088</v>
      </c>
      <c r="D780" t="s">
        <v>2088</v>
      </c>
      <c r="E780" t="s">
        <v>354</v>
      </c>
      <c r="F780" t="s">
        <v>352</v>
      </c>
      <c r="G780" t="s">
        <v>355</v>
      </c>
      <c r="H780" t="s">
        <v>60</v>
      </c>
      <c r="K780" t="s">
        <v>385</v>
      </c>
      <c r="L780" s="3">
        <v>39097</v>
      </c>
      <c r="M780" s="3">
        <v>39146</v>
      </c>
      <c r="S780" t="s">
        <v>356</v>
      </c>
      <c r="T780" t="s">
        <v>2440</v>
      </c>
      <c r="U780" t="s">
        <v>42</v>
      </c>
      <c r="V780">
        <f>73656</f>
        <v>73656</v>
      </c>
      <c r="W780" t="s">
        <v>762</v>
      </c>
      <c r="X780" t="s">
        <v>44</v>
      </c>
    </row>
    <row r="781" spans="1:30" x14ac:dyDescent="0.25">
      <c r="B781" t="s">
        <v>2446</v>
      </c>
      <c r="C781" t="s">
        <v>2447</v>
      </c>
      <c r="D781" t="s">
        <v>2448</v>
      </c>
      <c r="F781" t="s">
        <v>2346</v>
      </c>
      <c r="G781" t="s">
        <v>2449</v>
      </c>
      <c r="H781" t="s">
        <v>60</v>
      </c>
      <c r="J781" t="s">
        <v>310</v>
      </c>
      <c r="K781" t="s">
        <v>311</v>
      </c>
      <c r="L781" s="3">
        <v>39035</v>
      </c>
      <c r="M781" s="3">
        <v>39097</v>
      </c>
      <c r="S781" t="s">
        <v>365</v>
      </c>
      <c r="T781" t="s">
        <v>2445</v>
      </c>
      <c r="U781" t="s">
        <v>42</v>
      </c>
      <c r="V781">
        <f>4.5</f>
        <v>4.5</v>
      </c>
      <c r="W781" t="s">
        <v>762</v>
      </c>
      <c r="X781" t="s">
        <v>44</v>
      </c>
    </row>
    <row r="782" spans="1:30" x14ac:dyDescent="0.25">
      <c r="B782" t="s">
        <v>2450</v>
      </c>
      <c r="C782" t="s">
        <v>2447</v>
      </c>
      <c r="D782" t="s">
        <v>2448</v>
      </c>
      <c r="F782" t="s">
        <v>2346</v>
      </c>
      <c r="G782" t="s">
        <v>2449</v>
      </c>
      <c r="H782" t="s">
        <v>60</v>
      </c>
      <c r="J782" t="s">
        <v>310</v>
      </c>
      <c r="K782" t="s">
        <v>311</v>
      </c>
      <c r="L782" s="3">
        <v>39035</v>
      </c>
      <c r="M782" s="3">
        <v>39097</v>
      </c>
      <c r="S782" t="s">
        <v>365</v>
      </c>
      <c r="T782" t="s">
        <v>2445</v>
      </c>
      <c r="U782" t="s">
        <v>42</v>
      </c>
      <c r="V782">
        <f>4.5</f>
        <v>4.5</v>
      </c>
      <c r="W782" t="s">
        <v>762</v>
      </c>
      <c r="X782" t="s">
        <v>44</v>
      </c>
    </row>
    <row r="783" spans="1:30" x14ac:dyDescent="0.25">
      <c r="B783" t="s">
        <v>2451</v>
      </c>
      <c r="C783" t="s">
        <v>2447</v>
      </c>
      <c r="D783" t="s">
        <v>2448</v>
      </c>
      <c r="F783" t="s">
        <v>2346</v>
      </c>
      <c r="G783" t="s">
        <v>2449</v>
      </c>
      <c r="H783" t="s">
        <v>60</v>
      </c>
      <c r="J783" t="s">
        <v>310</v>
      </c>
      <c r="K783" t="s">
        <v>311</v>
      </c>
      <c r="L783" s="3">
        <v>39035</v>
      </c>
      <c r="M783" s="3">
        <v>39097</v>
      </c>
      <c r="S783" t="s">
        <v>365</v>
      </c>
      <c r="T783" t="s">
        <v>2445</v>
      </c>
      <c r="U783" t="s">
        <v>42</v>
      </c>
      <c r="V783">
        <f>4.5</f>
        <v>4.5</v>
      </c>
      <c r="W783" t="s">
        <v>762</v>
      </c>
      <c r="X783" t="s">
        <v>44</v>
      </c>
    </row>
    <row r="784" spans="1:30" x14ac:dyDescent="0.25">
      <c r="B784" t="s">
        <v>2452</v>
      </c>
      <c r="C784" t="s">
        <v>2447</v>
      </c>
      <c r="D784" t="s">
        <v>2448</v>
      </c>
      <c r="F784" t="s">
        <v>2346</v>
      </c>
      <c r="G784" t="s">
        <v>2449</v>
      </c>
      <c r="H784" t="s">
        <v>60</v>
      </c>
      <c r="J784" t="s">
        <v>310</v>
      </c>
      <c r="K784" t="s">
        <v>311</v>
      </c>
      <c r="L784" s="3">
        <v>39035</v>
      </c>
      <c r="M784" s="3">
        <v>39097</v>
      </c>
      <c r="S784" t="s">
        <v>365</v>
      </c>
      <c r="T784" t="s">
        <v>2445</v>
      </c>
      <c r="U784" t="s">
        <v>42</v>
      </c>
      <c r="V784">
        <f>4.5</f>
        <v>4.5</v>
      </c>
      <c r="W784" t="s">
        <v>762</v>
      </c>
      <c r="X784" t="s">
        <v>44</v>
      </c>
    </row>
    <row r="785" spans="1:30" x14ac:dyDescent="0.25">
      <c r="B785" t="s">
        <v>2453</v>
      </c>
      <c r="C785" t="s">
        <v>2447</v>
      </c>
      <c r="D785" t="s">
        <v>2448</v>
      </c>
      <c r="F785" t="s">
        <v>2346</v>
      </c>
      <c r="G785" t="s">
        <v>2449</v>
      </c>
      <c r="H785" t="s">
        <v>60</v>
      </c>
      <c r="J785" t="s">
        <v>310</v>
      </c>
      <c r="K785" t="s">
        <v>311</v>
      </c>
      <c r="L785" s="3">
        <v>39035</v>
      </c>
      <c r="M785" s="3">
        <v>39097</v>
      </c>
      <c r="S785" t="s">
        <v>365</v>
      </c>
      <c r="T785" t="s">
        <v>2445</v>
      </c>
      <c r="U785" t="s">
        <v>42</v>
      </c>
      <c r="V785">
        <f>4.5</f>
        <v>4.5</v>
      </c>
      <c r="W785" t="s">
        <v>762</v>
      </c>
      <c r="X785" t="s">
        <v>44</v>
      </c>
    </row>
    <row r="786" spans="1:30" s="8" customFormat="1" x14ac:dyDescent="0.25">
      <c r="A786" s="8" t="s">
        <v>3949</v>
      </c>
      <c r="B786" s="8" t="s">
        <v>2454</v>
      </c>
      <c r="C786" s="8" t="s">
        <v>2455</v>
      </c>
      <c r="D786" s="8" t="s">
        <v>2456</v>
      </c>
      <c r="F786" s="8" t="s">
        <v>2346</v>
      </c>
      <c r="G786" s="8" t="s">
        <v>2457</v>
      </c>
      <c r="H786" s="8" t="s">
        <v>60</v>
      </c>
      <c r="J786" s="8" t="s">
        <v>310</v>
      </c>
      <c r="K786" s="8" t="s">
        <v>311</v>
      </c>
      <c r="L786" s="9">
        <v>39035</v>
      </c>
      <c r="M786" s="9">
        <v>39097</v>
      </c>
      <c r="S786" s="8" t="s">
        <v>365</v>
      </c>
      <c r="T786" s="8" t="s">
        <v>2445</v>
      </c>
      <c r="U786" s="8" t="s">
        <v>42</v>
      </c>
      <c r="V786" s="8">
        <f>41</f>
        <v>41</v>
      </c>
      <c r="W786" s="8" t="s">
        <v>762</v>
      </c>
      <c r="X786" s="8" t="s">
        <v>44</v>
      </c>
    </row>
    <row r="787" spans="1:30" s="8" customFormat="1" x14ac:dyDescent="0.25">
      <c r="A787" s="8" t="s">
        <v>3949</v>
      </c>
      <c r="B787" s="8" t="s">
        <v>2458</v>
      </c>
      <c r="C787" s="8" t="s">
        <v>2459</v>
      </c>
      <c r="D787" s="8" t="s">
        <v>2460</v>
      </c>
      <c r="F787" s="8" t="s">
        <v>288</v>
      </c>
      <c r="G787" s="8" t="s">
        <v>2461</v>
      </c>
      <c r="H787" s="8" t="s">
        <v>60</v>
      </c>
      <c r="J787" s="8" t="s">
        <v>310</v>
      </c>
      <c r="K787" s="8" t="s">
        <v>385</v>
      </c>
      <c r="L787" s="9">
        <v>39034</v>
      </c>
      <c r="M787" s="9">
        <v>39097</v>
      </c>
      <c r="S787" s="8" t="s">
        <v>109</v>
      </c>
      <c r="T787" s="8" t="s">
        <v>2462</v>
      </c>
      <c r="U787" s="8" t="s">
        <v>42</v>
      </c>
      <c r="V787" s="8">
        <f>189</f>
        <v>189</v>
      </c>
      <c r="W787" s="8" t="s">
        <v>762</v>
      </c>
      <c r="X787" s="8" t="s">
        <v>44</v>
      </c>
      <c r="AD787" s="9">
        <v>39097</v>
      </c>
    </row>
    <row r="788" spans="1:30" s="4" customFormat="1" x14ac:dyDescent="0.25">
      <c r="A788" s="8" t="s">
        <v>3949</v>
      </c>
      <c r="B788" s="4" t="s">
        <v>2463</v>
      </c>
      <c r="C788" s="4" t="s">
        <v>2464</v>
      </c>
      <c r="D788" s="4" t="s">
        <v>2465</v>
      </c>
      <c r="E788" s="8"/>
      <c r="F788" s="4" t="s">
        <v>2346</v>
      </c>
      <c r="G788" s="4" t="s">
        <v>2347</v>
      </c>
      <c r="H788" s="4" t="s">
        <v>60</v>
      </c>
      <c r="J788" s="4" t="s">
        <v>310</v>
      </c>
      <c r="K788" s="4" t="s">
        <v>311</v>
      </c>
      <c r="L788" s="5">
        <v>39035</v>
      </c>
      <c r="M788" s="5">
        <v>39097</v>
      </c>
      <c r="S788" s="4" t="s">
        <v>365</v>
      </c>
      <c r="T788" s="4" t="s">
        <v>2466</v>
      </c>
      <c r="U788" s="4" t="s">
        <v>42</v>
      </c>
      <c r="V788" s="4">
        <f>59</f>
        <v>59</v>
      </c>
      <c r="W788" s="4" t="s">
        <v>762</v>
      </c>
      <c r="X788" s="4" t="s">
        <v>44</v>
      </c>
      <c r="AD788" s="5">
        <v>39097</v>
      </c>
    </row>
    <row r="789" spans="1:30" s="4" customFormat="1" x14ac:dyDescent="0.25">
      <c r="A789" s="8" t="s">
        <v>3949</v>
      </c>
      <c r="B789" s="4" t="s">
        <v>2467</v>
      </c>
      <c r="C789" s="4" t="s">
        <v>2464</v>
      </c>
      <c r="D789" s="4" t="s">
        <v>2465</v>
      </c>
      <c r="E789" s="8"/>
      <c r="F789" s="4" t="s">
        <v>2346</v>
      </c>
      <c r="G789" s="4" t="s">
        <v>2347</v>
      </c>
      <c r="H789" s="4" t="s">
        <v>60</v>
      </c>
      <c r="J789" s="4" t="s">
        <v>310</v>
      </c>
      <c r="K789" s="4" t="s">
        <v>311</v>
      </c>
      <c r="L789" s="5">
        <v>39035</v>
      </c>
      <c r="M789" s="5">
        <v>39097</v>
      </c>
      <c r="S789" s="4" t="s">
        <v>365</v>
      </c>
      <c r="T789" s="4" t="s">
        <v>2466</v>
      </c>
      <c r="U789" s="4" t="s">
        <v>42</v>
      </c>
      <c r="V789" s="4">
        <f>59</f>
        <v>59</v>
      </c>
      <c r="W789" s="4" t="s">
        <v>762</v>
      </c>
      <c r="X789" s="4" t="s">
        <v>44</v>
      </c>
      <c r="AD789" s="5">
        <v>39097</v>
      </c>
    </row>
    <row r="790" spans="1:30" s="4" customFormat="1" x14ac:dyDescent="0.25">
      <c r="A790" s="8" t="s">
        <v>3949</v>
      </c>
      <c r="B790" s="4" t="s">
        <v>2468</v>
      </c>
      <c r="C790" s="4" t="s">
        <v>2464</v>
      </c>
      <c r="D790" s="4" t="s">
        <v>2465</v>
      </c>
      <c r="E790" s="8"/>
      <c r="F790" s="4" t="s">
        <v>2346</v>
      </c>
      <c r="G790" s="4" t="s">
        <v>2347</v>
      </c>
      <c r="H790" s="4" t="s">
        <v>60</v>
      </c>
      <c r="J790" s="4" t="s">
        <v>310</v>
      </c>
      <c r="K790" s="4" t="s">
        <v>311</v>
      </c>
      <c r="L790" s="5">
        <v>39035</v>
      </c>
      <c r="M790" s="5">
        <v>39097</v>
      </c>
      <c r="S790" s="4" t="s">
        <v>365</v>
      </c>
      <c r="T790" s="4" t="s">
        <v>2466</v>
      </c>
      <c r="U790" s="4" t="s">
        <v>42</v>
      </c>
      <c r="V790" s="4">
        <f>59</f>
        <v>59</v>
      </c>
      <c r="W790" s="4" t="s">
        <v>762</v>
      </c>
      <c r="X790" s="4" t="s">
        <v>44</v>
      </c>
      <c r="AD790" s="5">
        <v>39097</v>
      </c>
    </row>
    <row r="791" spans="1:30" s="4" customFormat="1" x14ac:dyDescent="0.25">
      <c r="A791" s="8" t="s">
        <v>3949</v>
      </c>
      <c r="B791" s="4" t="s">
        <v>2469</v>
      </c>
      <c r="C791" s="4" t="s">
        <v>2464</v>
      </c>
      <c r="D791" s="4" t="s">
        <v>2465</v>
      </c>
      <c r="E791" s="8"/>
      <c r="F791" s="4" t="s">
        <v>2346</v>
      </c>
      <c r="G791" s="4" t="s">
        <v>2347</v>
      </c>
      <c r="H791" s="4" t="s">
        <v>60</v>
      </c>
      <c r="J791" s="4" t="s">
        <v>310</v>
      </c>
      <c r="K791" s="4" t="s">
        <v>311</v>
      </c>
      <c r="L791" s="5">
        <v>39035</v>
      </c>
      <c r="M791" s="5">
        <v>39097</v>
      </c>
      <c r="S791" s="4" t="s">
        <v>365</v>
      </c>
      <c r="T791" s="4" t="s">
        <v>2466</v>
      </c>
      <c r="U791" s="4" t="s">
        <v>42</v>
      </c>
      <c r="V791" s="4">
        <f>59</f>
        <v>59</v>
      </c>
      <c r="W791" s="4" t="s">
        <v>762</v>
      </c>
      <c r="X791" s="4" t="s">
        <v>44</v>
      </c>
      <c r="AD791" s="5">
        <v>39097</v>
      </c>
    </row>
    <row r="792" spans="1:30" s="4" customFormat="1" x14ac:dyDescent="0.25">
      <c r="A792" s="8" t="s">
        <v>3949</v>
      </c>
      <c r="B792" s="4" t="s">
        <v>2470</v>
      </c>
      <c r="C792" s="4" t="s">
        <v>2464</v>
      </c>
      <c r="D792" s="4" t="s">
        <v>2465</v>
      </c>
      <c r="E792" s="8"/>
      <c r="F792" s="4" t="s">
        <v>2346</v>
      </c>
      <c r="G792" s="4" t="s">
        <v>2347</v>
      </c>
      <c r="H792" s="4" t="s">
        <v>60</v>
      </c>
      <c r="J792" s="4" t="s">
        <v>310</v>
      </c>
      <c r="K792" s="4" t="s">
        <v>311</v>
      </c>
      <c r="L792" s="5">
        <v>39035</v>
      </c>
      <c r="M792" s="5">
        <v>39097</v>
      </c>
      <c r="S792" s="4" t="s">
        <v>365</v>
      </c>
      <c r="T792" s="4" t="s">
        <v>2466</v>
      </c>
      <c r="U792" s="4" t="s">
        <v>42</v>
      </c>
      <c r="V792" s="4">
        <f>59</f>
        <v>59</v>
      </c>
      <c r="W792" s="4" t="s">
        <v>762</v>
      </c>
      <c r="X792" s="4" t="s">
        <v>44</v>
      </c>
      <c r="AD792" s="5">
        <v>39097</v>
      </c>
    </row>
    <row r="793" spans="1:30" s="8" customFormat="1" x14ac:dyDescent="0.25">
      <c r="A793" s="8" t="s">
        <v>3949</v>
      </c>
      <c r="B793" s="8" t="s">
        <v>2471</v>
      </c>
      <c r="C793" s="8" t="s">
        <v>2472</v>
      </c>
      <c r="D793" s="8" t="s">
        <v>2473</v>
      </c>
      <c r="F793" s="8" t="s">
        <v>2346</v>
      </c>
      <c r="G793" s="8" t="s">
        <v>2352</v>
      </c>
      <c r="H793" s="8" t="s">
        <v>60</v>
      </c>
      <c r="J793" s="8" t="s">
        <v>310</v>
      </c>
      <c r="K793" s="8" t="s">
        <v>311</v>
      </c>
      <c r="L793" s="9">
        <v>39035</v>
      </c>
      <c r="M793" s="9">
        <v>39097</v>
      </c>
      <c r="S793" s="8" t="s">
        <v>365</v>
      </c>
      <c r="T793" s="8" t="s">
        <v>2466</v>
      </c>
      <c r="U793" s="8" t="s">
        <v>42</v>
      </c>
      <c r="V793" s="8">
        <f>23</f>
        <v>23</v>
      </c>
      <c r="W793" s="8" t="s">
        <v>762</v>
      </c>
      <c r="X793" s="8" t="s">
        <v>44</v>
      </c>
      <c r="AD793" s="9">
        <v>39097</v>
      </c>
    </row>
    <row r="794" spans="1:30" s="8" customFormat="1" x14ac:dyDescent="0.25">
      <c r="A794" s="8" t="s">
        <v>3949</v>
      </c>
      <c r="B794" s="8" t="s">
        <v>2474</v>
      </c>
      <c r="C794" s="8" t="s">
        <v>2475</v>
      </c>
      <c r="D794" s="8" t="s">
        <v>2476</v>
      </c>
      <c r="F794" s="8" t="s">
        <v>2346</v>
      </c>
      <c r="G794" s="8" t="s">
        <v>2347</v>
      </c>
      <c r="H794" s="8" t="s">
        <v>60</v>
      </c>
      <c r="J794" s="8" t="s">
        <v>310</v>
      </c>
      <c r="K794" s="8" t="s">
        <v>311</v>
      </c>
      <c r="L794" s="9">
        <v>39035</v>
      </c>
      <c r="M794" s="9">
        <v>39097</v>
      </c>
      <c r="S794" s="8" t="s">
        <v>365</v>
      </c>
      <c r="T794" s="8" t="s">
        <v>2466</v>
      </c>
      <c r="U794" s="8" t="s">
        <v>42</v>
      </c>
      <c r="V794" s="8">
        <f>36</f>
        <v>36</v>
      </c>
      <c r="W794" s="8" t="s">
        <v>762</v>
      </c>
      <c r="X794" s="8" t="s">
        <v>44</v>
      </c>
      <c r="AD794" s="9">
        <v>39097</v>
      </c>
    </row>
    <row r="795" spans="1:30" s="8" customFormat="1" x14ac:dyDescent="0.25">
      <c r="A795" s="8" t="s">
        <v>3949</v>
      </c>
      <c r="B795" s="8" t="s">
        <v>2477</v>
      </c>
      <c r="C795" s="8" t="s">
        <v>2478</v>
      </c>
      <c r="D795" s="8" t="s">
        <v>2479</v>
      </c>
      <c r="F795" s="8" t="s">
        <v>2346</v>
      </c>
      <c r="G795" s="8" t="s">
        <v>2480</v>
      </c>
      <c r="H795" s="8" t="s">
        <v>60</v>
      </c>
      <c r="J795" s="8" t="s">
        <v>310</v>
      </c>
      <c r="K795" s="8" t="s">
        <v>311</v>
      </c>
      <c r="L795" s="9">
        <v>39035</v>
      </c>
      <c r="M795" s="9">
        <v>39097</v>
      </c>
      <c r="S795" s="8" t="s">
        <v>365</v>
      </c>
      <c r="T795" s="8" t="s">
        <v>2466</v>
      </c>
      <c r="U795" s="8" t="s">
        <v>42</v>
      </c>
      <c r="V795" s="8">
        <f t="shared" ref="V795:V800" si="3">33.8</f>
        <v>33.799999999999997</v>
      </c>
      <c r="W795" s="8" t="s">
        <v>762</v>
      </c>
      <c r="X795" s="8" t="s">
        <v>44</v>
      </c>
      <c r="AD795" s="9">
        <v>39097</v>
      </c>
    </row>
    <row r="796" spans="1:30" s="8" customFormat="1" x14ac:dyDescent="0.25">
      <c r="A796" s="8" t="s">
        <v>3949</v>
      </c>
      <c r="B796" s="8" t="s">
        <v>2481</v>
      </c>
      <c r="C796" s="8" t="s">
        <v>2478</v>
      </c>
      <c r="D796" s="8" t="s">
        <v>2479</v>
      </c>
      <c r="F796" s="8" t="s">
        <v>2346</v>
      </c>
      <c r="G796" s="8" t="s">
        <v>2480</v>
      </c>
      <c r="H796" s="8" t="s">
        <v>60</v>
      </c>
      <c r="J796" s="8" t="s">
        <v>310</v>
      </c>
      <c r="K796" s="8" t="s">
        <v>311</v>
      </c>
      <c r="L796" s="9">
        <v>39035</v>
      </c>
      <c r="M796" s="9">
        <v>39097</v>
      </c>
      <c r="S796" s="8" t="s">
        <v>365</v>
      </c>
      <c r="T796" s="8" t="s">
        <v>2466</v>
      </c>
      <c r="U796" s="8" t="s">
        <v>42</v>
      </c>
      <c r="V796" s="8">
        <f t="shared" si="3"/>
        <v>33.799999999999997</v>
      </c>
      <c r="W796" s="8" t="s">
        <v>762</v>
      </c>
      <c r="X796" s="8" t="s">
        <v>44</v>
      </c>
      <c r="AD796" s="9">
        <v>39097</v>
      </c>
    </row>
    <row r="797" spans="1:30" s="8" customFormat="1" x14ac:dyDescent="0.25">
      <c r="A797" s="8" t="s">
        <v>3949</v>
      </c>
      <c r="B797" s="8" t="s">
        <v>2482</v>
      </c>
      <c r="C797" s="8" t="s">
        <v>2478</v>
      </c>
      <c r="D797" s="8" t="s">
        <v>2479</v>
      </c>
      <c r="F797" s="8" t="s">
        <v>2346</v>
      </c>
      <c r="G797" s="8" t="s">
        <v>2480</v>
      </c>
      <c r="H797" s="8" t="s">
        <v>60</v>
      </c>
      <c r="J797" s="8" t="s">
        <v>310</v>
      </c>
      <c r="K797" s="8" t="s">
        <v>311</v>
      </c>
      <c r="L797" s="9">
        <v>39035</v>
      </c>
      <c r="M797" s="9">
        <v>39097</v>
      </c>
      <c r="S797" s="8" t="s">
        <v>365</v>
      </c>
      <c r="T797" s="8" t="s">
        <v>2466</v>
      </c>
      <c r="U797" s="8" t="s">
        <v>42</v>
      </c>
      <c r="V797" s="8">
        <f t="shared" si="3"/>
        <v>33.799999999999997</v>
      </c>
      <c r="W797" s="8" t="s">
        <v>762</v>
      </c>
      <c r="X797" s="8" t="s">
        <v>44</v>
      </c>
      <c r="AD797" s="9">
        <v>39097</v>
      </c>
    </row>
    <row r="798" spans="1:30" s="8" customFormat="1" x14ac:dyDescent="0.25">
      <c r="A798" s="8" t="s">
        <v>3949</v>
      </c>
      <c r="B798" s="8" t="s">
        <v>2483</v>
      </c>
      <c r="C798" s="8" t="s">
        <v>2478</v>
      </c>
      <c r="D798" s="8" t="s">
        <v>2479</v>
      </c>
      <c r="F798" s="8" t="s">
        <v>2346</v>
      </c>
      <c r="G798" s="8" t="s">
        <v>2480</v>
      </c>
      <c r="H798" s="8" t="s">
        <v>60</v>
      </c>
      <c r="J798" s="8" t="s">
        <v>310</v>
      </c>
      <c r="K798" s="8" t="s">
        <v>311</v>
      </c>
      <c r="L798" s="9">
        <v>39035</v>
      </c>
      <c r="M798" s="9">
        <v>39097</v>
      </c>
      <c r="S798" s="8" t="s">
        <v>365</v>
      </c>
      <c r="T798" s="8" t="s">
        <v>2466</v>
      </c>
      <c r="U798" s="8" t="s">
        <v>42</v>
      </c>
      <c r="V798" s="8">
        <f t="shared" si="3"/>
        <v>33.799999999999997</v>
      </c>
      <c r="W798" s="8" t="s">
        <v>762</v>
      </c>
      <c r="X798" s="8" t="s">
        <v>44</v>
      </c>
      <c r="AD798" s="9">
        <v>39097</v>
      </c>
    </row>
    <row r="799" spans="1:30" s="8" customFormat="1" x14ac:dyDescent="0.25">
      <c r="A799" s="8" t="s">
        <v>3949</v>
      </c>
      <c r="B799" s="8" t="s">
        <v>2484</v>
      </c>
      <c r="C799" s="8" t="s">
        <v>2478</v>
      </c>
      <c r="D799" s="8" t="s">
        <v>2479</v>
      </c>
      <c r="F799" s="8" t="s">
        <v>2346</v>
      </c>
      <c r="G799" s="8" t="s">
        <v>2480</v>
      </c>
      <c r="H799" s="8" t="s">
        <v>60</v>
      </c>
      <c r="J799" s="8" t="s">
        <v>310</v>
      </c>
      <c r="K799" s="8" t="s">
        <v>311</v>
      </c>
      <c r="L799" s="9">
        <v>39035</v>
      </c>
      <c r="M799" s="9">
        <v>39097</v>
      </c>
      <c r="S799" s="8" t="s">
        <v>365</v>
      </c>
      <c r="T799" s="8" t="s">
        <v>2466</v>
      </c>
      <c r="U799" s="8" t="s">
        <v>42</v>
      </c>
      <c r="V799" s="8">
        <f t="shared" si="3"/>
        <v>33.799999999999997</v>
      </c>
      <c r="W799" s="8" t="s">
        <v>762</v>
      </c>
      <c r="X799" s="8" t="s">
        <v>44</v>
      </c>
      <c r="AD799" s="9">
        <v>39097</v>
      </c>
    </row>
    <row r="800" spans="1:30" s="8" customFormat="1" x14ac:dyDescent="0.25">
      <c r="A800" s="8" t="s">
        <v>3949</v>
      </c>
      <c r="B800" s="8" t="s">
        <v>2485</v>
      </c>
      <c r="C800" s="8" t="s">
        <v>2478</v>
      </c>
      <c r="D800" s="8" t="s">
        <v>2479</v>
      </c>
      <c r="F800" s="8" t="s">
        <v>2346</v>
      </c>
      <c r="G800" s="8" t="s">
        <v>2480</v>
      </c>
      <c r="H800" s="8" t="s">
        <v>60</v>
      </c>
      <c r="J800" s="8" t="s">
        <v>310</v>
      </c>
      <c r="K800" s="8" t="s">
        <v>311</v>
      </c>
      <c r="L800" s="9">
        <v>39035</v>
      </c>
      <c r="M800" s="9">
        <v>39097</v>
      </c>
      <c r="S800" s="8" t="s">
        <v>365</v>
      </c>
      <c r="T800" s="8" t="s">
        <v>2466</v>
      </c>
      <c r="U800" s="8" t="s">
        <v>42</v>
      </c>
      <c r="V800" s="8">
        <f t="shared" si="3"/>
        <v>33.799999999999997</v>
      </c>
      <c r="W800" s="8" t="s">
        <v>762</v>
      </c>
      <c r="X800" s="8" t="s">
        <v>44</v>
      </c>
      <c r="AD800" s="9">
        <v>39097</v>
      </c>
    </row>
    <row r="801" spans="1:30" s="8" customFormat="1" x14ac:dyDescent="0.25">
      <c r="A801" s="8" t="s">
        <v>3949</v>
      </c>
      <c r="B801" s="8" t="s">
        <v>2486</v>
      </c>
      <c r="C801" s="8" t="s">
        <v>2487</v>
      </c>
      <c r="D801" s="8" t="s">
        <v>2488</v>
      </c>
      <c r="F801" s="8" t="s">
        <v>2346</v>
      </c>
      <c r="G801" s="8" t="s">
        <v>2489</v>
      </c>
      <c r="H801" s="8" t="s">
        <v>60</v>
      </c>
      <c r="J801" s="8" t="s">
        <v>310</v>
      </c>
      <c r="K801" s="8" t="s">
        <v>311</v>
      </c>
      <c r="L801" s="9">
        <v>39035</v>
      </c>
      <c r="M801" s="9">
        <v>39097</v>
      </c>
      <c r="S801" s="8" t="s">
        <v>365</v>
      </c>
      <c r="T801" s="8" t="s">
        <v>2466</v>
      </c>
      <c r="U801" s="8" t="s">
        <v>42</v>
      </c>
      <c r="V801" s="8">
        <f>44.5</f>
        <v>44.5</v>
      </c>
      <c r="W801" s="8" t="s">
        <v>762</v>
      </c>
      <c r="X801" s="8" t="s">
        <v>44</v>
      </c>
    </row>
    <row r="802" spans="1:30" s="8" customFormat="1" x14ac:dyDescent="0.25">
      <c r="A802" s="8" t="s">
        <v>3949</v>
      </c>
      <c r="B802" s="8" t="s">
        <v>2490</v>
      </c>
      <c r="C802" s="8" t="s">
        <v>2491</v>
      </c>
      <c r="D802" s="8" t="s">
        <v>2492</v>
      </c>
      <c r="F802" s="8" t="s">
        <v>2346</v>
      </c>
      <c r="G802" s="8" t="s">
        <v>2493</v>
      </c>
      <c r="H802" s="8" t="s">
        <v>60</v>
      </c>
      <c r="J802" s="8" t="s">
        <v>310</v>
      </c>
      <c r="K802" s="8" t="s">
        <v>311</v>
      </c>
      <c r="L802" s="9">
        <v>39035</v>
      </c>
      <c r="M802" s="9">
        <v>39097</v>
      </c>
      <c r="S802" s="8" t="s">
        <v>365</v>
      </c>
      <c r="T802" s="8" t="s">
        <v>2466</v>
      </c>
      <c r="U802" s="8" t="s">
        <v>42</v>
      </c>
      <c r="V802" s="8">
        <f>16.3</f>
        <v>16.3</v>
      </c>
      <c r="W802" s="8" t="s">
        <v>762</v>
      </c>
      <c r="X802" s="8" t="s">
        <v>44</v>
      </c>
      <c r="AD802" s="9">
        <v>39097</v>
      </c>
    </row>
    <row r="803" spans="1:30" s="8" customFormat="1" x14ac:dyDescent="0.25">
      <c r="A803" s="8" t="s">
        <v>3949</v>
      </c>
      <c r="B803" s="8" t="s">
        <v>2494</v>
      </c>
      <c r="C803" s="8" t="s">
        <v>2491</v>
      </c>
      <c r="D803" s="8" t="s">
        <v>2492</v>
      </c>
      <c r="F803" s="8" t="s">
        <v>2346</v>
      </c>
      <c r="G803" s="8" t="s">
        <v>2493</v>
      </c>
      <c r="H803" s="8" t="s">
        <v>60</v>
      </c>
      <c r="J803" s="8" t="s">
        <v>310</v>
      </c>
      <c r="K803" s="8" t="s">
        <v>311</v>
      </c>
      <c r="L803" s="9">
        <v>39035</v>
      </c>
      <c r="M803" s="9">
        <v>39097</v>
      </c>
      <c r="S803" s="8" t="s">
        <v>365</v>
      </c>
      <c r="T803" s="8" t="s">
        <v>2466</v>
      </c>
      <c r="U803" s="8" t="s">
        <v>42</v>
      </c>
      <c r="V803" s="8">
        <f>16.3</f>
        <v>16.3</v>
      </c>
      <c r="W803" s="8" t="s">
        <v>762</v>
      </c>
      <c r="X803" s="8" t="s">
        <v>44</v>
      </c>
      <c r="AD803" s="9">
        <v>39097</v>
      </c>
    </row>
    <row r="804" spans="1:30" s="8" customFormat="1" x14ac:dyDescent="0.25">
      <c r="A804" s="8" t="s">
        <v>3949</v>
      </c>
      <c r="B804" s="8" t="s">
        <v>2495</v>
      </c>
      <c r="C804" s="8" t="s">
        <v>2491</v>
      </c>
      <c r="D804" s="8" t="s">
        <v>2492</v>
      </c>
      <c r="F804" s="8" t="s">
        <v>2346</v>
      </c>
      <c r="G804" s="8" t="s">
        <v>2493</v>
      </c>
      <c r="H804" s="8" t="s">
        <v>60</v>
      </c>
      <c r="J804" s="8" t="s">
        <v>310</v>
      </c>
      <c r="K804" s="8" t="s">
        <v>311</v>
      </c>
      <c r="L804" s="9">
        <v>39035</v>
      </c>
      <c r="M804" s="9">
        <v>39097</v>
      </c>
      <c r="S804" s="8" t="s">
        <v>365</v>
      </c>
      <c r="T804" s="8" t="s">
        <v>2466</v>
      </c>
      <c r="U804" s="8" t="s">
        <v>42</v>
      </c>
      <c r="V804" s="8">
        <f>16.3</f>
        <v>16.3</v>
      </c>
      <c r="W804" s="8" t="s">
        <v>762</v>
      </c>
      <c r="X804" s="8" t="s">
        <v>44</v>
      </c>
      <c r="AD804" s="9">
        <v>39097</v>
      </c>
    </row>
    <row r="805" spans="1:30" s="8" customFormat="1" x14ac:dyDescent="0.25">
      <c r="A805" s="8" t="s">
        <v>3949</v>
      </c>
      <c r="B805" s="8" t="s">
        <v>2496</v>
      </c>
      <c r="C805" s="8" t="s">
        <v>2497</v>
      </c>
      <c r="D805" s="8" t="s">
        <v>2498</v>
      </c>
      <c r="F805" s="8" t="s">
        <v>2346</v>
      </c>
      <c r="G805" s="8" t="s">
        <v>2499</v>
      </c>
      <c r="H805" s="8" t="s">
        <v>60</v>
      </c>
      <c r="J805" s="8" t="s">
        <v>310</v>
      </c>
      <c r="K805" s="8" t="s">
        <v>311</v>
      </c>
      <c r="L805" s="9">
        <v>39035</v>
      </c>
      <c r="M805" s="9">
        <v>39097</v>
      </c>
      <c r="S805" s="8" t="s">
        <v>365</v>
      </c>
      <c r="T805" s="8" t="s">
        <v>2466</v>
      </c>
      <c r="U805" s="8" t="s">
        <v>42</v>
      </c>
      <c r="V805" s="8">
        <f t="shared" ref="V805:V818" si="4">27.9</f>
        <v>27.9</v>
      </c>
      <c r="W805" s="8" t="s">
        <v>762</v>
      </c>
      <c r="X805" s="8" t="s">
        <v>44</v>
      </c>
    </row>
    <row r="806" spans="1:30" s="8" customFormat="1" x14ac:dyDescent="0.25">
      <c r="A806" s="8" t="s">
        <v>3949</v>
      </c>
      <c r="B806" s="8" t="s">
        <v>2500</v>
      </c>
      <c r="C806" s="8" t="s">
        <v>2497</v>
      </c>
      <c r="D806" s="8" t="s">
        <v>2498</v>
      </c>
      <c r="F806" s="8" t="s">
        <v>2346</v>
      </c>
      <c r="G806" s="8" t="s">
        <v>2499</v>
      </c>
      <c r="H806" s="8" t="s">
        <v>60</v>
      </c>
      <c r="J806" s="8" t="s">
        <v>310</v>
      </c>
      <c r="K806" s="8" t="s">
        <v>311</v>
      </c>
      <c r="L806" s="9">
        <v>39035</v>
      </c>
      <c r="M806" s="9">
        <v>39097</v>
      </c>
      <c r="S806" s="8" t="s">
        <v>365</v>
      </c>
      <c r="T806" s="8" t="s">
        <v>2466</v>
      </c>
      <c r="U806" s="8" t="s">
        <v>42</v>
      </c>
      <c r="V806" s="8">
        <f t="shared" si="4"/>
        <v>27.9</v>
      </c>
      <c r="W806" s="8" t="s">
        <v>762</v>
      </c>
      <c r="X806" s="8" t="s">
        <v>44</v>
      </c>
    </row>
    <row r="807" spans="1:30" s="8" customFormat="1" x14ac:dyDescent="0.25">
      <c r="A807" s="8" t="s">
        <v>3949</v>
      </c>
      <c r="B807" s="8" t="s">
        <v>2501</v>
      </c>
      <c r="C807" s="8" t="s">
        <v>2497</v>
      </c>
      <c r="D807" s="8" t="s">
        <v>2498</v>
      </c>
      <c r="F807" s="8" t="s">
        <v>2346</v>
      </c>
      <c r="G807" s="8" t="s">
        <v>2499</v>
      </c>
      <c r="H807" s="8" t="s">
        <v>60</v>
      </c>
      <c r="J807" s="8" t="s">
        <v>310</v>
      </c>
      <c r="K807" s="8" t="s">
        <v>311</v>
      </c>
      <c r="L807" s="9">
        <v>39035</v>
      </c>
      <c r="M807" s="9">
        <v>39097</v>
      </c>
      <c r="S807" s="8" t="s">
        <v>365</v>
      </c>
      <c r="T807" s="8" t="s">
        <v>2466</v>
      </c>
      <c r="U807" s="8" t="s">
        <v>42</v>
      </c>
      <c r="V807" s="8">
        <f t="shared" si="4"/>
        <v>27.9</v>
      </c>
      <c r="W807" s="8" t="s">
        <v>762</v>
      </c>
      <c r="X807" s="8" t="s">
        <v>44</v>
      </c>
    </row>
    <row r="808" spans="1:30" s="8" customFormat="1" x14ac:dyDescent="0.25">
      <c r="A808" s="8" t="s">
        <v>3949</v>
      </c>
      <c r="B808" s="8" t="s">
        <v>2502</v>
      </c>
      <c r="C808" s="8" t="s">
        <v>2497</v>
      </c>
      <c r="D808" s="8" t="s">
        <v>2498</v>
      </c>
      <c r="F808" s="8" t="s">
        <v>2346</v>
      </c>
      <c r="G808" s="8" t="s">
        <v>2499</v>
      </c>
      <c r="H808" s="8" t="s">
        <v>60</v>
      </c>
      <c r="J808" s="8" t="s">
        <v>310</v>
      </c>
      <c r="K808" s="8" t="s">
        <v>311</v>
      </c>
      <c r="L808" s="9">
        <v>39035</v>
      </c>
      <c r="M808" s="9">
        <v>39097</v>
      </c>
      <c r="S808" s="8" t="s">
        <v>365</v>
      </c>
      <c r="T808" s="8" t="s">
        <v>2466</v>
      </c>
      <c r="U808" s="8" t="s">
        <v>42</v>
      </c>
      <c r="V808" s="8">
        <f t="shared" si="4"/>
        <v>27.9</v>
      </c>
      <c r="W808" s="8" t="s">
        <v>762</v>
      </c>
      <c r="X808" s="8" t="s">
        <v>44</v>
      </c>
    </row>
    <row r="809" spans="1:30" s="8" customFormat="1" x14ac:dyDescent="0.25">
      <c r="A809" s="8" t="s">
        <v>3949</v>
      </c>
      <c r="B809" s="8" t="s">
        <v>2503</v>
      </c>
      <c r="C809" s="8" t="s">
        <v>2497</v>
      </c>
      <c r="D809" s="8" t="s">
        <v>2498</v>
      </c>
      <c r="F809" s="8" t="s">
        <v>2346</v>
      </c>
      <c r="G809" s="8" t="s">
        <v>2499</v>
      </c>
      <c r="H809" s="8" t="s">
        <v>60</v>
      </c>
      <c r="J809" s="8" t="s">
        <v>310</v>
      </c>
      <c r="K809" s="8" t="s">
        <v>311</v>
      </c>
      <c r="L809" s="9">
        <v>39035</v>
      </c>
      <c r="M809" s="9">
        <v>39097</v>
      </c>
      <c r="S809" s="8" t="s">
        <v>365</v>
      </c>
      <c r="T809" s="8" t="s">
        <v>2466</v>
      </c>
      <c r="U809" s="8" t="s">
        <v>42</v>
      </c>
      <c r="V809" s="8">
        <f t="shared" si="4"/>
        <v>27.9</v>
      </c>
      <c r="W809" s="8" t="s">
        <v>762</v>
      </c>
      <c r="X809" s="8" t="s">
        <v>44</v>
      </c>
    </row>
    <row r="810" spans="1:30" s="8" customFormat="1" x14ac:dyDescent="0.25">
      <c r="A810" s="8" t="s">
        <v>3949</v>
      </c>
      <c r="B810" s="8" t="s">
        <v>2504</v>
      </c>
      <c r="C810" s="8" t="s">
        <v>2497</v>
      </c>
      <c r="D810" s="8" t="s">
        <v>2498</v>
      </c>
      <c r="F810" s="8" t="s">
        <v>2346</v>
      </c>
      <c r="G810" s="8" t="s">
        <v>2499</v>
      </c>
      <c r="H810" s="8" t="s">
        <v>60</v>
      </c>
      <c r="J810" s="8" t="s">
        <v>310</v>
      </c>
      <c r="K810" s="8" t="s">
        <v>311</v>
      </c>
      <c r="L810" s="9">
        <v>39035</v>
      </c>
      <c r="M810" s="9">
        <v>39097</v>
      </c>
      <c r="S810" s="8" t="s">
        <v>365</v>
      </c>
      <c r="T810" s="8" t="s">
        <v>2466</v>
      </c>
      <c r="U810" s="8" t="s">
        <v>42</v>
      </c>
      <c r="V810" s="8">
        <f t="shared" si="4"/>
        <v>27.9</v>
      </c>
      <c r="W810" s="8" t="s">
        <v>762</v>
      </c>
      <c r="X810" s="8" t="s">
        <v>44</v>
      </c>
    </row>
    <row r="811" spans="1:30" s="8" customFormat="1" x14ac:dyDescent="0.25">
      <c r="A811" s="8" t="s">
        <v>3949</v>
      </c>
      <c r="B811" s="8" t="s">
        <v>2505</v>
      </c>
      <c r="C811" s="8" t="s">
        <v>2497</v>
      </c>
      <c r="D811" s="8" t="s">
        <v>2498</v>
      </c>
      <c r="F811" s="8" t="s">
        <v>2346</v>
      </c>
      <c r="G811" s="8" t="s">
        <v>2499</v>
      </c>
      <c r="H811" s="8" t="s">
        <v>60</v>
      </c>
      <c r="J811" s="8" t="s">
        <v>310</v>
      </c>
      <c r="K811" s="8" t="s">
        <v>311</v>
      </c>
      <c r="L811" s="9">
        <v>39035</v>
      </c>
      <c r="M811" s="9">
        <v>39097</v>
      </c>
      <c r="S811" s="8" t="s">
        <v>365</v>
      </c>
      <c r="T811" s="8" t="s">
        <v>2466</v>
      </c>
      <c r="U811" s="8" t="s">
        <v>42</v>
      </c>
      <c r="V811" s="8">
        <f t="shared" si="4"/>
        <v>27.9</v>
      </c>
      <c r="W811" s="8" t="s">
        <v>762</v>
      </c>
      <c r="X811" s="8" t="s">
        <v>44</v>
      </c>
    </row>
    <row r="812" spans="1:30" s="8" customFormat="1" x14ac:dyDescent="0.25">
      <c r="A812" s="8" t="s">
        <v>3949</v>
      </c>
      <c r="B812" s="8" t="s">
        <v>2506</v>
      </c>
      <c r="C812" s="8" t="s">
        <v>2497</v>
      </c>
      <c r="D812" s="8" t="s">
        <v>2498</v>
      </c>
      <c r="F812" s="8" t="s">
        <v>2346</v>
      </c>
      <c r="G812" s="8" t="s">
        <v>2499</v>
      </c>
      <c r="H812" s="8" t="s">
        <v>60</v>
      </c>
      <c r="J812" s="8" t="s">
        <v>310</v>
      </c>
      <c r="K812" s="8" t="s">
        <v>311</v>
      </c>
      <c r="L812" s="9">
        <v>39035</v>
      </c>
      <c r="M812" s="9">
        <v>39097</v>
      </c>
      <c r="S812" s="8" t="s">
        <v>365</v>
      </c>
      <c r="T812" s="8" t="s">
        <v>2466</v>
      </c>
      <c r="U812" s="8" t="s">
        <v>42</v>
      </c>
      <c r="V812" s="8">
        <f t="shared" si="4"/>
        <v>27.9</v>
      </c>
      <c r="W812" s="8" t="s">
        <v>762</v>
      </c>
      <c r="X812" s="8" t="s">
        <v>44</v>
      </c>
    </row>
    <row r="813" spans="1:30" s="8" customFormat="1" x14ac:dyDescent="0.25">
      <c r="A813" s="8" t="s">
        <v>3949</v>
      </c>
      <c r="B813" s="8" t="s">
        <v>2507</v>
      </c>
      <c r="C813" s="8" t="s">
        <v>2497</v>
      </c>
      <c r="D813" s="8" t="s">
        <v>2498</v>
      </c>
      <c r="F813" s="8" t="s">
        <v>2346</v>
      </c>
      <c r="G813" s="8" t="s">
        <v>2499</v>
      </c>
      <c r="H813" s="8" t="s">
        <v>60</v>
      </c>
      <c r="J813" s="8" t="s">
        <v>310</v>
      </c>
      <c r="K813" s="8" t="s">
        <v>311</v>
      </c>
      <c r="L813" s="9">
        <v>39035</v>
      </c>
      <c r="M813" s="9">
        <v>39097</v>
      </c>
      <c r="S813" s="8" t="s">
        <v>365</v>
      </c>
      <c r="T813" s="8" t="s">
        <v>2466</v>
      </c>
      <c r="U813" s="8" t="s">
        <v>42</v>
      </c>
      <c r="V813" s="8">
        <f t="shared" si="4"/>
        <v>27.9</v>
      </c>
      <c r="W813" s="8" t="s">
        <v>762</v>
      </c>
      <c r="X813" s="8" t="s">
        <v>44</v>
      </c>
    </row>
    <row r="814" spans="1:30" s="8" customFormat="1" x14ac:dyDescent="0.25">
      <c r="A814" s="8" t="s">
        <v>3949</v>
      </c>
      <c r="B814" s="8" t="s">
        <v>2508</v>
      </c>
      <c r="C814" s="8" t="s">
        <v>2497</v>
      </c>
      <c r="D814" s="8" t="s">
        <v>2498</v>
      </c>
      <c r="F814" s="8" t="s">
        <v>2346</v>
      </c>
      <c r="G814" s="8" t="s">
        <v>2499</v>
      </c>
      <c r="H814" s="8" t="s">
        <v>60</v>
      </c>
      <c r="J814" s="8" t="s">
        <v>310</v>
      </c>
      <c r="K814" s="8" t="s">
        <v>311</v>
      </c>
      <c r="L814" s="9">
        <v>39035</v>
      </c>
      <c r="M814" s="9">
        <v>39097</v>
      </c>
      <c r="S814" s="8" t="s">
        <v>365</v>
      </c>
      <c r="T814" s="8" t="s">
        <v>2466</v>
      </c>
      <c r="U814" s="8" t="s">
        <v>42</v>
      </c>
      <c r="V814" s="8">
        <f t="shared" si="4"/>
        <v>27.9</v>
      </c>
      <c r="W814" s="8" t="s">
        <v>762</v>
      </c>
      <c r="X814" s="8" t="s">
        <v>44</v>
      </c>
    </row>
    <row r="815" spans="1:30" s="8" customFormat="1" x14ac:dyDescent="0.25">
      <c r="A815" s="8" t="s">
        <v>3949</v>
      </c>
      <c r="B815" s="8" t="s">
        <v>2509</v>
      </c>
      <c r="C815" s="8" t="s">
        <v>2497</v>
      </c>
      <c r="D815" s="8" t="s">
        <v>2498</v>
      </c>
      <c r="F815" s="8" t="s">
        <v>2346</v>
      </c>
      <c r="G815" s="8" t="s">
        <v>2499</v>
      </c>
      <c r="H815" s="8" t="s">
        <v>60</v>
      </c>
      <c r="J815" s="8" t="s">
        <v>310</v>
      </c>
      <c r="K815" s="8" t="s">
        <v>311</v>
      </c>
      <c r="L815" s="9">
        <v>39035</v>
      </c>
      <c r="M815" s="9">
        <v>39097</v>
      </c>
      <c r="S815" s="8" t="s">
        <v>365</v>
      </c>
      <c r="T815" s="8" t="s">
        <v>2466</v>
      </c>
      <c r="U815" s="8" t="s">
        <v>42</v>
      </c>
      <c r="V815" s="8">
        <f t="shared" si="4"/>
        <v>27.9</v>
      </c>
      <c r="W815" s="8" t="s">
        <v>762</v>
      </c>
      <c r="X815" s="8" t="s">
        <v>44</v>
      </c>
    </row>
    <row r="816" spans="1:30" s="8" customFormat="1" x14ac:dyDescent="0.25">
      <c r="A816" s="8" t="s">
        <v>3949</v>
      </c>
      <c r="B816" s="8" t="s">
        <v>2510</v>
      </c>
      <c r="C816" s="8" t="s">
        <v>2497</v>
      </c>
      <c r="D816" s="8" t="s">
        <v>2498</v>
      </c>
      <c r="F816" s="8" t="s">
        <v>2346</v>
      </c>
      <c r="G816" s="8" t="s">
        <v>2499</v>
      </c>
      <c r="H816" s="8" t="s">
        <v>60</v>
      </c>
      <c r="J816" s="8" t="s">
        <v>310</v>
      </c>
      <c r="K816" s="8" t="s">
        <v>311</v>
      </c>
      <c r="L816" s="9">
        <v>39035</v>
      </c>
      <c r="M816" s="9">
        <v>39097</v>
      </c>
      <c r="S816" s="8" t="s">
        <v>365</v>
      </c>
      <c r="T816" s="8" t="s">
        <v>2466</v>
      </c>
      <c r="U816" s="8" t="s">
        <v>42</v>
      </c>
      <c r="V816" s="8">
        <f t="shared" si="4"/>
        <v>27.9</v>
      </c>
      <c r="W816" s="8" t="s">
        <v>762</v>
      </c>
      <c r="X816" s="8" t="s">
        <v>44</v>
      </c>
    </row>
    <row r="817" spans="1:30" s="8" customFormat="1" x14ac:dyDescent="0.25">
      <c r="A817" s="8" t="s">
        <v>3949</v>
      </c>
      <c r="B817" s="8" t="s">
        <v>2511</v>
      </c>
      <c r="C817" s="8" t="s">
        <v>2497</v>
      </c>
      <c r="D817" s="8" t="s">
        <v>2498</v>
      </c>
      <c r="F817" s="8" t="s">
        <v>2346</v>
      </c>
      <c r="G817" s="8" t="s">
        <v>2499</v>
      </c>
      <c r="H817" s="8" t="s">
        <v>60</v>
      </c>
      <c r="J817" s="8" t="s">
        <v>310</v>
      </c>
      <c r="K817" s="8" t="s">
        <v>311</v>
      </c>
      <c r="L817" s="9">
        <v>39035</v>
      </c>
      <c r="M817" s="9">
        <v>39097</v>
      </c>
      <c r="S817" s="8" t="s">
        <v>365</v>
      </c>
      <c r="T817" s="8" t="s">
        <v>2466</v>
      </c>
      <c r="U817" s="8" t="s">
        <v>42</v>
      </c>
      <c r="V817" s="8">
        <f t="shared" si="4"/>
        <v>27.9</v>
      </c>
      <c r="W817" s="8" t="s">
        <v>762</v>
      </c>
      <c r="X817" s="8" t="s">
        <v>44</v>
      </c>
    </row>
    <row r="818" spans="1:30" s="8" customFormat="1" x14ac:dyDescent="0.25">
      <c r="A818" s="8" t="s">
        <v>3949</v>
      </c>
      <c r="B818" s="8" t="s">
        <v>2512</v>
      </c>
      <c r="C818" s="8" t="s">
        <v>2497</v>
      </c>
      <c r="D818" s="8" t="s">
        <v>2498</v>
      </c>
      <c r="F818" s="8" t="s">
        <v>2346</v>
      </c>
      <c r="G818" s="8" t="s">
        <v>2499</v>
      </c>
      <c r="H818" s="8" t="s">
        <v>60</v>
      </c>
      <c r="J818" s="8" t="s">
        <v>310</v>
      </c>
      <c r="K818" s="8" t="s">
        <v>311</v>
      </c>
      <c r="L818" s="9">
        <v>39035</v>
      </c>
      <c r="M818" s="9">
        <v>39097</v>
      </c>
      <c r="S818" s="8" t="s">
        <v>365</v>
      </c>
      <c r="T818" s="8" t="s">
        <v>2466</v>
      </c>
      <c r="U818" s="8" t="s">
        <v>42</v>
      </c>
      <c r="V818" s="8">
        <f t="shared" si="4"/>
        <v>27.9</v>
      </c>
      <c r="W818" s="8" t="s">
        <v>762</v>
      </c>
      <c r="X818" s="8" t="s">
        <v>44</v>
      </c>
    </row>
    <row r="819" spans="1:30" s="8" customFormat="1" x14ac:dyDescent="0.25">
      <c r="A819" s="8" t="s">
        <v>3949</v>
      </c>
      <c r="B819" s="8" t="s">
        <v>2513</v>
      </c>
      <c r="C819" s="8" t="s">
        <v>2475</v>
      </c>
      <c r="D819" s="8" t="s">
        <v>2476</v>
      </c>
      <c r="F819" s="8" t="s">
        <v>2346</v>
      </c>
      <c r="G819" s="8" t="s">
        <v>2347</v>
      </c>
      <c r="H819" s="8" t="s">
        <v>60</v>
      </c>
      <c r="J819" s="8" t="s">
        <v>310</v>
      </c>
      <c r="K819" s="8" t="s">
        <v>311</v>
      </c>
      <c r="L819" s="9">
        <v>39035</v>
      </c>
      <c r="M819" s="9">
        <v>39097</v>
      </c>
      <c r="S819" s="8" t="s">
        <v>365</v>
      </c>
      <c r="T819" s="8" t="s">
        <v>2466</v>
      </c>
      <c r="U819" s="8" t="s">
        <v>42</v>
      </c>
      <c r="V819" s="8">
        <f>36</f>
        <v>36</v>
      </c>
      <c r="W819" s="8" t="s">
        <v>762</v>
      </c>
      <c r="X819" s="8" t="s">
        <v>44</v>
      </c>
      <c r="AD819" s="9">
        <v>39097</v>
      </c>
    </row>
    <row r="820" spans="1:30" s="8" customFormat="1" x14ac:dyDescent="0.25">
      <c r="A820" s="8" t="s">
        <v>3949</v>
      </c>
      <c r="B820" s="8" t="s">
        <v>2514</v>
      </c>
      <c r="C820" s="8" t="s">
        <v>2475</v>
      </c>
      <c r="D820" s="8" t="s">
        <v>2476</v>
      </c>
      <c r="F820" s="8" t="s">
        <v>2346</v>
      </c>
      <c r="G820" s="8" t="s">
        <v>2347</v>
      </c>
      <c r="H820" s="8" t="s">
        <v>60</v>
      </c>
      <c r="J820" s="8" t="s">
        <v>310</v>
      </c>
      <c r="K820" s="8" t="s">
        <v>311</v>
      </c>
      <c r="L820" s="9">
        <v>39035</v>
      </c>
      <c r="M820" s="9">
        <v>39097</v>
      </c>
      <c r="S820" s="8" t="s">
        <v>365</v>
      </c>
      <c r="T820" s="8" t="s">
        <v>2466</v>
      </c>
      <c r="U820" s="8" t="s">
        <v>42</v>
      </c>
      <c r="V820" s="8">
        <f>36</f>
        <v>36</v>
      </c>
      <c r="W820" s="8" t="s">
        <v>762</v>
      </c>
      <c r="X820" s="8" t="s">
        <v>44</v>
      </c>
      <c r="AD820" s="9">
        <v>39097</v>
      </c>
    </row>
    <row r="821" spans="1:30" x14ac:dyDescent="0.25">
      <c r="B821" t="s">
        <v>2515</v>
      </c>
      <c r="C821" t="s">
        <v>2516</v>
      </c>
      <c r="D821" t="s">
        <v>2517</v>
      </c>
      <c r="F821" t="s">
        <v>2346</v>
      </c>
      <c r="G821" t="s">
        <v>2518</v>
      </c>
      <c r="H821" t="s">
        <v>60</v>
      </c>
      <c r="J821" t="s">
        <v>384</v>
      </c>
      <c r="K821" t="s">
        <v>311</v>
      </c>
      <c r="L821" s="3">
        <v>39035</v>
      </c>
      <c r="M821" s="3">
        <v>39097</v>
      </c>
      <c r="S821" t="s">
        <v>365</v>
      </c>
      <c r="T821" t="s">
        <v>2519</v>
      </c>
      <c r="U821" t="s">
        <v>42</v>
      </c>
      <c r="V821">
        <f>170</f>
        <v>170</v>
      </c>
      <c r="W821" t="s">
        <v>762</v>
      </c>
      <c r="X821" t="s">
        <v>44</v>
      </c>
    </row>
    <row r="822" spans="1:30" s="8" customFormat="1" x14ac:dyDescent="0.25">
      <c r="A822" s="8" t="s">
        <v>3949</v>
      </c>
      <c r="B822" s="8" t="s">
        <v>2520</v>
      </c>
      <c r="C822" s="8" t="s">
        <v>2521</v>
      </c>
      <c r="D822" s="8" t="s">
        <v>2522</v>
      </c>
      <c r="F822" s="8" t="s">
        <v>537</v>
      </c>
      <c r="G822" s="8" t="s">
        <v>2523</v>
      </c>
      <c r="H822" s="8" t="s">
        <v>38</v>
      </c>
      <c r="J822" s="8" t="s">
        <v>377</v>
      </c>
      <c r="K822" s="8" t="s">
        <v>378</v>
      </c>
      <c r="L822" s="9">
        <v>39112</v>
      </c>
      <c r="M822" s="9">
        <v>39153</v>
      </c>
      <c r="S822" s="8" t="s">
        <v>661</v>
      </c>
      <c r="T822" s="8" t="s">
        <v>2524</v>
      </c>
      <c r="U822" s="8" t="s">
        <v>42</v>
      </c>
      <c r="V822" s="8">
        <f>670</f>
        <v>670</v>
      </c>
      <c r="W822" s="8" t="s">
        <v>2525</v>
      </c>
      <c r="X822" s="8" t="s">
        <v>44</v>
      </c>
      <c r="AD822" s="9">
        <v>39153</v>
      </c>
    </row>
    <row r="823" spans="1:30" s="8" customFormat="1" x14ac:dyDescent="0.25">
      <c r="A823" s="8" t="s">
        <v>3949</v>
      </c>
      <c r="B823" s="8" t="s">
        <v>2526</v>
      </c>
      <c r="C823" s="8" t="s">
        <v>2527</v>
      </c>
      <c r="D823" s="8" t="s">
        <v>2528</v>
      </c>
      <c r="F823" s="8" t="s">
        <v>537</v>
      </c>
      <c r="G823" s="8" t="s">
        <v>2529</v>
      </c>
      <c r="H823" s="8" t="s">
        <v>38</v>
      </c>
      <c r="J823" s="8" t="s">
        <v>377</v>
      </c>
      <c r="K823" s="8" t="s">
        <v>378</v>
      </c>
      <c r="L823" s="9">
        <v>39112</v>
      </c>
      <c r="M823" s="9">
        <v>39153</v>
      </c>
      <c r="S823" s="8" t="s">
        <v>661</v>
      </c>
      <c r="T823" s="8" t="s">
        <v>2524</v>
      </c>
      <c r="U823" s="8" t="s">
        <v>42</v>
      </c>
      <c r="V823" s="8">
        <f>49</f>
        <v>49</v>
      </c>
      <c r="W823" s="8" t="s">
        <v>2525</v>
      </c>
      <c r="X823" s="8" t="s">
        <v>44</v>
      </c>
      <c r="AD823" s="9">
        <v>39153</v>
      </c>
    </row>
    <row r="824" spans="1:30" s="8" customFormat="1" x14ac:dyDescent="0.25">
      <c r="A824" s="8" t="s">
        <v>3949</v>
      </c>
      <c r="B824" s="8" t="s">
        <v>2530</v>
      </c>
      <c r="C824" s="8" t="s">
        <v>2531</v>
      </c>
      <c r="D824" s="8" t="s">
        <v>2532</v>
      </c>
      <c r="F824" s="8" t="s">
        <v>537</v>
      </c>
      <c r="G824" s="8" t="s">
        <v>2533</v>
      </c>
      <c r="H824" s="8" t="s">
        <v>38</v>
      </c>
      <c r="J824" s="8" t="s">
        <v>377</v>
      </c>
      <c r="K824" s="8" t="s">
        <v>378</v>
      </c>
      <c r="L824" s="9">
        <v>39112</v>
      </c>
      <c r="M824" s="9">
        <v>39153</v>
      </c>
      <c r="S824" s="8" t="s">
        <v>661</v>
      </c>
      <c r="T824" s="8" t="s">
        <v>2524</v>
      </c>
      <c r="U824" s="8" t="s">
        <v>42</v>
      </c>
      <c r="V824" s="8">
        <f>4</f>
        <v>4</v>
      </c>
      <c r="W824" s="8" t="s">
        <v>2525</v>
      </c>
      <c r="X824" s="8" t="s">
        <v>44</v>
      </c>
      <c r="AD824" s="9">
        <v>39153</v>
      </c>
    </row>
    <row r="825" spans="1:30" x14ac:dyDescent="0.25">
      <c r="B825" t="s">
        <v>2534</v>
      </c>
      <c r="C825" t="s">
        <v>2535</v>
      </c>
      <c r="D825" t="s">
        <v>2536</v>
      </c>
      <c r="F825" t="s">
        <v>537</v>
      </c>
      <c r="G825" t="s">
        <v>2537</v>
      </c>
      <c r="H825" t="s">
        <v>38</v>
      </c>
      <c r="J825" t="s">
        <v>377</v>
      </c>
      <c r="K825" t="s">
        <v>378</v>
      </c>
      <c r="L825" s="3">
        <v>39112</v>
      </c>
      <c r="M825" s="3">
        <v>39153</v>
      </c>
      <c r="S825" t="s">
        <v>661</v>
      </c>
      <c r="T825" t="s">
        <v>2524</v>
      </c>
      <c r="U825" t="s">
        <v>42</v>
      </c>
      <c r="V825">
        <f>35</f>
        <v>35</v>
      </c>
      <c r="W825" t="s">
        <v>2525</v>
      </c>
      <c r="X825" t="s">
        <v>44</v>
      </c>
    </row>
    <row r="826" spans="1:30" x14ac:dyDescent="0.25">
      <c r="B826" t="s">
        <v>2538</v>
      </c>
      <c r="C826" t="s">
        <v>2539</v>
      </c>
      <c r="D826" t="s">
        <v>2540</v>
      </c>
      <c r="F826" t="s">
        <v>537</v>
      </c>
      <c r="G826" t="s">
        <v>2541</v>
      </c>
      <c r="H826" t="s">
        <v>38</v>
      </c>
      <c r="J826" t="s">
        <v>377</v>
      </c>
      <c r="K826" t="s">
        <v>378</v>
      </c>
      <c r="L826" s="3">
        <v>39112</v>
      </c>
      <c r="M826" s="3">
        <v>39153</v>
      </c>
      <c r="S826" t="s">
        <v>661</v>
      </c>
      <c r="T826" t="s">
        <v>2524</v>
      </c>
      <c r="U826" t="s">
        <v>42</v>
      </c>
      <c r="V826">
        <f>32</f>
        <v>32</v>
      </c>
      <c r="W826" t="s">
        <v>2525</v>
      </c>
      <c r="X826" t="s">
        <v>44</v>
      </c>
    </row>
    <row r="827" spans="1:30" x14ac:dyDescent="0.25">
      <c r="B827" t="s">
        <v>2542</v>
      </c>
      <c r="C827" t="s">
        <v>2543</v>
      </c>
      <c r="D827" t="s">
        <v>2544</v>
      </c>
      <c r="F827" t="s">
        <v>537</v>
      </c>
      <c r="G827" t="s">
        <v>2545</v>
      </c>
      <c r="H827" t="s">
        <v>38</v>
      </c>
      <c r="J827" t="s">
        <v>377</v>
      </c>
      <c r="K827" t="s">
        <v>378</v>
      </c>
      <c r="L827" s="3">
        <v>39112</v>
      </c>
      <c r="M827" s="3">
        <v>39153</v>
      </c>
      <c r="S827" t="s">
        <v>661</v>
      </c>
      <c r="T827" t="s">
        <v>2524</v>
      </c>
      <c r="U827" t="s">
        <v>42</v>
      </c>
      <c r="V827">
        <f>56</f>
        <v>56</v>
      </c>
      <c r="W827" t="s">
        <v>2525</v>
      </c>
      <c r="X827" t="s">
        <v>44</v>
      </c>
    </row>
    <row r="828" spans="1:30" s="8" customFormat="1" x14ac:dyDescent="0.25">
      <c r="A828" s="8" t="s">
        <v>3949</v>
      </c>
      <c r="B828" s="8" t="s">
        <v>2546</v>
      </c>
      <c r="C828" s="8" t="s">
        <v>2547</v>
      </c>
      <c r="D828" s="8" t="s">
        <v>2548</v>
      </c>
      <c r="F828" s="8" t="s">
        <v>537</v>
      </c>
      <c r="G828" s="8" t="s">
        <v>2549</v>
      </c>
      <c r="H828" s="8" t="s">
        <v>38</v>
      </c>
      <c r="J828" s="8" t="s">
        <v>377</v>
      </c>
      <c r="K828" s="8" t="s">
        <v>378</v>
      </c>
      <c r="L828" s="9">
        <v>39112</v>
      </c>
      <c r="M828" s="9">
        <v>39153</v>
      </c>
      <c r="S828" s="8" t="s">
        <v>661</v>
      </c>
      <c r="T828" s="8" t="s">
        <v>2550</v>
      </c>
      <c r="U828" s="8" t="s">
        <v>42</v>
      </c>
      <c r="V828" s="8">
        <f>105</f>
        <v>105</v>
      </c>
      <c r="W828" s="8" t="s">
        <v>2525</v>
      </c>
      <c r="X828" s="8" t="s">
        <v>44</v>
      </c>
      <c r="AD828" s="9">
        <v>39153</v>
      </c>
    </row>
    <row r="829" spans="1:30" x14ac:dyDescent="0.25">
      <c r="B829" t="s">
        <v>2551</v>
      </c>
      <c r="C829" t="s">
        <v>2552</v>
      </c>
      <c r="D829" t="s">
        <v>2553</v>
      </c>
      <c r="F829" t="s">
        <v>537</v>
      </c>
      <c r="G829" t="s">
        <v>2554</v>
      </c>
      <c r="H829" t="s">
        <v>38</v>
      </c>
      <c r="J829" t="s">
        <v>384</v>
      </c>
      <c r="K829" t="s">
        <v>378</v>
      </c>
      <c r="L829" s="3">
        <v>39112</v>
      </c>
      <c r="M829" s="3">
        <v>39153</v>
      </c>
      <c r="S829" t="s">
        <v>661</v>
      </c>
      <c r="T829" t="s">
        <v>2524</v>
      </c>
      <c r="U829" t="s">
        <v>42</v>
      </c>
      <c r="V829">
        <f>36</f>
        <v>36</v>
      </c>
      <c r="W829" t="s">
        <v>2525</v>
      </c>
      <c r="X829" t="s">
        <v>44</v>
      </c>
    </row>
    <row r="830" spans="1:30" x14ac:dyDescent="0.25">
      <c r="B830" t="s">
        <v>2555</v>
      </c>
      <c r="C830" t="s">
        <v>2556</v>
      </c>
      <c r="D830" t="s">
        <v>2557</v>
      </c>
      <c r="F830" t="s">
        <v>537</v>
      </c>
      <c r="G830" t="s">
        <v>2558</v>
      </c>
      <c r="H830" t="s">
        <v>38</v>
      </c>
      <c r="J830" t="s">
        <v>377</v>
      </c>
      <c r="K830" t="s">
        <v>378</v>
      </c>
      <c r="L830" s="3">
        <v>39112</v>
      </c>
      <c r="M830" s="3">
        <v>39153</v>
      </c>
      <c r="S830" t="s">
        <v>661</v>
      </c>
      <c r="T830" t="s">
        <v>2559</v>
      </c>
      <c r="U830" t="s">
        <v>42</v>
      </c>
      <c r="V830">
        <f>14</f>
        <v>14</v>
      </c>
      <c r="W830" t="s">
        <v>2525</v>
      </c>
      <c r="X830" t="s">
        <v>44</v>
      </c>
    </row>
    <row r="831" spans="1:30" x14ac:dyDescent="0.25">
      <c r="B831" t="s">
        <v>2560</v>
      </c>
      <c r="C831" t="s">
        <v>2561</v>
      </c>
      <c r="D831" t="s">
        <v>2562</v>
      </c>
      <c r="F831" t="s">
        <v>537</v>
      </c>
      <c r="G831" t="s">
        <v>2563</v>
      </c>
      <c r="H831" t="s">
        <v>38</v>
      </c>
      <c r="J831" t="s">
        <v>384</v>
      </c>
      <c r="K831" t="s">
        <v>378</v>
      </c>
      <c r="L831" s="3">
        <v>39112</v>
      </c>
      <c r="M831" s="3">
        <v>39153</v>
      </c>
      <c r="S831" t="s">
        <v>661</v>
      </c>
      <c r="T831" t="s">
        <v>2564</v>
      </c>
      <c r="U831" t="s">
        <v>42</v>
      </c>
      <c r="V831">
        <f>33</f>
        <v>33</v>
      </c>
      <c r="W831" t="s">
        <v>2525</v>
      </c>
      <c r="X831" t="s">
        <v>44</v>
      </c>
    </row>
    <row r="832" spans="1:30" x14ac:dyDescent="0.25">
      <c r="B832" t="s">
        <v>2565</v>
      </c>
      <c r="C832" t="s">
        <v>2566</v>
      </c>
      <c r="D832" t="s">
        <v>2567</v>
      </c>
      <c r="F832" t="s">
        <v>537</v>
      </c>
      <c r="G832" t="s">
        <v>2568</v>
      </c>
      <c r="H832" t="s">
        <v>38</v>
      </c>
      <c r="J832" t="s">
        <v>377</v>
      </c>
      <c r="K832" t="s">
        <v>378</v>
      </c>
      <c r="L832" s="3">
        <v>39112</v>
      </c>
      <c r="M832" s="3">
        <v>39153</v>
      </c>
      <c r="S832" t="s">
        <v>661</v>
      </c>
      <c r="T832" t="s">
        <v>2564</v>
      </c>
      <c r="U832" t="s">
        <v>42</v>
      </c>
      <c r="V832">
        <f>34</f>
        <v>34</v>
      </c>
      <c r="W832" t="s">
        <v>2525</v>
      </c>
      <c r="X832" t="s">
        <v>44</v>
      </c>
    </row>
    <row r="833" spans="1:30" x14ac:dyDescent="0.25">
      <c r="B833" t="s">
        <v>2569</v>
      </c>
      <c r="C833" t="s">
        <v>2570</v>
      </c>
      <c r="D833" t="s">
        <v>2571</v>
      </c>
      <c r="F833" t="s">
        <v>537</v>
      </c>
      <c r="G833" t="s">
        <v>2572</v>
      </c>
      <c r="H833" t="s">
        <v>38</v>
      </c>
      <c r="J833" t="s">
        <v>377</v>
      </c>
      <c r="K833" t="s">
        <v>378</v>
      </c>
      <c r="L833" s="3">
        <v>39112</v>
      </c>
      <c r="M833" s="3">
        <v>39153</v>
      </c>
      <c r="S833" t="s">
        <v>661</v>
      </c>
      <c r="T833" t="s">
        <v>2573</v>
      </c>
      <c r="U833" t="s">
        <v>42</v>
      </c>
      <c r="V833">
        <f>25</f>
        <v>25</v>
      </c>
      <c r="W833" t="s">
        <v>2525</v>
      </c>
      <c r="X833" t="s">
        <v>44</v>
      </c>
      <c r="AD833" s="3">
        <v>39153</v>
      </c>
    </row>
    <row r="834" spans="1:30" x14ac:dyDescent="0.25">
      <c r="B834" t="s">
        <v>2574</v>
      </c>
      <c r="C834" t="s">
        <v>2575</v>
      </c>
      <c r="D834" t="s">
        <v>2576</v>
      </c>
      <c r="F834" t="s">
        <v>537</v>
      </c>
      <c r="G834" t="s">
        <v>2577</v>
      </c>
      <c r="H834" t="s">
        <v>38</v>
      </c>
      <c r="J834" t="s">
        <v>377</v>
      </c>
      <c r="K834" t="s">
        <v>378</v>
      </c>
      <c r="L834" s="3">
        <v>39112</v>
      </c>
      <c r="M834" s="3">
        <v>39153</v>
      </c>
      <c r="S834" t="s">
        <v>661</v>
      </c>
      <c r="T834" t="s">
        <v>2573</v>
      </c>
      <c r="U834" t="s">
        <v>42</v>
      </c>
      <c r="V834">
        <f>71</f>
        <v>71</v>
      </c>
      <c r="W834" t="s">
        <v>2525</v>
      </c>
      <c r="X834" t="s">
        <v>44</v>
      </c>
    </row>
    <row r="835" spans="1:30" x14ac:dyDescent="0.25">
      <c r="B835" t="s">
        <v>2578</v>
      </c>
      <c r="C835" t="s">
        <v>2579</v>
      </c>
      <c r="D835" t="s">
        <v>2580</v>
      </c>
      <c r="F835" t="s">
        <v>537</v>
      </c>
      <c r="G835" t="s">
        <v>2581</v>
      </c>
      <c r="H835" t="s">
        <v>38</v>
      </c>
      <c r="J835" t="s">
        <v>377</v>
      </c>
      <c r="K835" t="s">
        <v>378</v>
      </c>
      <c r="L835" s="3">
        <v>39112</v>
      </c>
      <c r="M835" s="3">
        <v>39153</v>
      </c>
      <c r="S835" t="s">
        <v>661</v>
      </c>
      <c r="T835" t="s">
        <v>2573</v>
      </c>
      <c r="U835" t="s">
        <v>42</v>
      </c>
      <c r="V835">
        <f>56</f>
        <v>56</v>
      </c>
      <c r="W835" t="s">
        <v>2525</v>
      </c>
      <c r="X835" t="s">
        <v>44</v>
      </c>
    </row>
    <row r="836" spans="1:30" x14ac:dyDescent="0.25">
      <c r="B836" t="s">
        <v>2582</v>
      </c>
      <c r="C836" t="s">
        <v>1005</v>
      </c>
      <c r="D836" t="s">
        <v>2583</v>
      </c>
      <c r="F836" t="s">
        <v>537</v>
      </c>
      <c r="G836" t="s">
        <v>2584</v>
      </c>
      <c r="H836" t="s">
        <v>38</v>
      </c>
      <c r="J836" t="s">
        <v>377</v>
      </c>
      <c r="K836" t="s">
        <v>378</v>
      </c>
      <c r="L836" s="3">
        <v>39112</v>
      </c>
      <c r="M836" s="3">
        <v>39153</v>
      </c>
      <c r="S836" t="s">
        <v>661</v>
      </c>
      <c r="T836" t="s">
        <v>2573</v>
      </c>
      <c r="U836" t="s">
        <v>42</v>
      </c>
      <c r="V836">
        <f>42</f>
        <v>42</v>
      </c>
      <c r="W836" t="s">
        <v>2525</v>
      </c>
      <c r="X836" t="s">
        <v>44</v>
      </c>
    </row>
    <row r="837" spans="1:30" s="8" customFormat="1" x14ac:dyDescent="0.25">
      <c r="A837" s="8" t="s">
        <v>3949</v>
      </c>
      <c r="B837" s="8" t="s">
        <v>2585</v>
      </c>
      <c r="C837" s="8" t="s">
        <v>2586</v>
      </c>
      <c r="D837" s="8" t="s">
        <v>2587</v>
      </c>
      <c r="F837" s="8" t="s">
        <v>537</v>
      </c>
      <c r="G837" s="8" t="s">
        <v>2588</v>
      </c>
      <c r="H837" s="8" t="s">
        <v>38</v>
      </c>
      <c r="J837" s="8" t="s">
        <v>384</v>
      </c>
      <c r="K837" s="8" t="s">
        <v>385</v>
      </c>
      <c r="L837" s="9">
        <v>39112</v>
      </c>
      <c r="M837" s="9">
        <v>39153</v>
      </c>
      <c r="S837" s="8" t="s">
        <v>661</v>
      </c>
      <c r="T837" s="8" t="s">
        <v>2589</v>
      </c>
      <c r="U837" s="8" t="s">
        <v>42</v>
      </c>
      <c r="V837" s="8">
        <f>382</f>
        <v>382</v>
      </c>
      <c r="W837" s="8" t="s">
        <v>2525</v>
      </c>
      <c r="X837" s="8" t="s">
        <v>44</v>
      </c>
      <c r="AD837" s="9">
        <v>39153</v>
      </c>
    </row>
    <row r="838" spans="1:30" x14ac:dyDescent="0.25">
      <c r="B838" t="s">
        <v>2590</v>
      </c>
      <c r="C838" t="s">
        <v>2591</v>
      </c>
      <c r="D838" t="s">
        <v>2592</v>
      </c>
      <c r="F838" t="s">
        <v>537</v>
      </c>
      <c r="G838" t="s">
        <v>2593</v>
      </c>
      <c r="H838" t="s">
        <v>38</v>
      </c>
      <c r="J838" t="s">
        <v>377</v>
      </c>
      <c r="K838" t="s">
        <v>378</v>
      </c>
      <c r="L838" s="3">
        <v>39112</v>
      </c>
      <c r="M838" s="3">
        <v>39153</v>
      </c>
      <c r="S838" t="s">
        <v>661</v>
      </c>
      <c r="T838" t="s">
        <v>2559</v>
      </c>
      <c r="U838" t="s">
        <v>42</v>
      </c>
      <c r="V838">
        <f>3</f>
        <v>3</v>
      </c>
      <c r="W838" t="s">
        <v>2525</v>
      </c>
      <c r="X838" t="s">
        <v>44</v>
      </c>
    </row>
    <row r="839" spans="1:30" x14ac:dyDescent="0.25">
      <c r="B839" t="s">
        <v>2594</v>
      </c>
      <c r="C839" t="s">
        <v>2595</v>
      </c>
      <c r="D839" t="s">
        <v>2596</v>
      </c>
      <c r="F839" t="s">
        <v>537</v>
      </c>
      <c r="G839" t="s">
        <v>2597</v>
      </c>
      <c r="H839" t="s">
        <v>38</v>
      </c>
      <c r="J839" t="s">
        <v>377</v>
      </c>
      <c r="K839" t="s">
        <v>378</v>
      </c>
      <c r="L839" s="3">
        <v>39112</v>
      </c>
      <c r="M839" s="3">
        <v>39153</v>
      </c>
      <c r="S839" t="s">
        <v>661</v>
      </c>
      <c r="T839" t="s">
        <v>2524</v>
      </c>
      <c r="U839" t="s">
        <v>42</v>
      </c>
      <c r="V839">
        <f>40</f>
        <v>40</v>
      </c>
      <c r="W839" t="s">
        <v>2525</v>
      </c>
      <c r="X839" t="s">
        <v>44</v>
      </c>
    </row>
    <row r="840" spans="1:30" s="8" customFormat="1" x14ac:dyDescent="0.25">
      <c r="A840" s="8" t="s">
        <v>3949</v>
      </c>
      <c r="B840" s="8" t="s">
        <v>2598</v>
      </c>
      <c r="C840" s="8" t="s">
        <v>2599</v>
      </c>
      <c r="D840" s="8" t="s">
        <v>3935</v>
      </c>
      <c r="E840" s="8" t="s">
        <v>2600</v>
      </c>
      <c r="F840" s="8" t="s">
        <v>537</v>
      </c>
      <c r="G840" s="8" t="s">
        <v>2601</v>
      </c>
      <c r="H840" s="8" t="s">
        <v>38</v>
      </c>
      <c r="J840" s="8" t="s">
        <v>377</v>
      </c>
      <c r="K840" s="8" t="s">
        <v>378</v>
      </c>
      <c r="L840" s="9">
        <v>39112</v>
      </c>
      <c r="M840" s="9">
        <v>39153</v>
      </c>
      <c r="S840" s="8" t="s">
        <v>661</v>
      </c>
      <c r="T840" s="8" t="s">
        <v>2573</v>
      </c>
      <c r="U840" s="8" t="s">
        <v>42</v>
      </c>
      <c r="V840" s="8">
        <f>1404</f>
        <v>1404</v>
      </c>
      <c r="W840" s="8" t="s">
        <v>2525</v>
      </c>
      <c r="X840" s="8" t="s">
        <v>44</v>
      </c>
      <c r="AD840" s="9">
        <v>39153</v>
      </c>
    </row>
    <row r="841" spans="1:30" s="8" customFormat="1" x14ac:dyDescent="0.25">
      <c r="A841" s="8" t="s">
        <v>3949</v>
      </c>
      <c r="B841" s="8" t="s">
        <v>2602</v>
      </c>
      <c r="C841" s="8" t="s">
        <v>2603</v>
      </c>
      <c r="D841" s="8" t="s">
        <v>2604</v>
      </c>
      <c r="E841" s="8" t="s">
        <v>2600</v>
      </c>
      <c r="F841" s="8" t="s">
        <v>537</v>
      </c>
      <c r="G841" s="8" t="s">
        <v>2605</v>
      </c>
      <c r="H841" s="8" t="s">
        <v>38</v>
      </c>
      <c r="J841" s="8" t="s">
        <v>377</v>
      </c>
      <c r="K841" s="8" t="s">
        <v>378</v>
      </c>
      <c r="L841" s="9">
        <v>39112</v>
      </c>
      <c r="M841" s="9">
        <v>39153</v>
      </c>
      <c r="S841" s="8" t="s">
        <v>661</v>
      </c>
      <c r="T841" s="8" t="s">
        <v>2573</v>
      </c>
      <c r="U841" s="8" t="s">
        <v>42</v>
      </c>
      <c r="V841" s="8">
        <f>18</f>
        <v>18</v>
      </c>
      <c r="W841" s="8" t="s">
        <v>2525</v>
      </c>
      <c r="X841" s="8" t="s">
        <v>44</v>
      </c>
      <c r="AD841" s="9">
        <v>39153</v>
      </c>
    </row>
    <row r="842" spans="1:30" s="8" customFormat="1" x14ac:dyDescent="0.25">
      <c r="A842" s="8" t="s">
        <v>3949</v>
      </c>
      <c r="B842" s="8" t="s">
        <v>2606</v>
      </c>
      <c r="C842" s="8" t="s">
        <v>2607</v>
      </c>
      <c r="D842" s="8" t="s">
        <v>2608</v>
      </c>
      <c r="E842" s="8" t="s">
        <v>2600</v>
      </c>
      <c r="F842" s="8" t="s">
        <v>537</v>
      </c>
      <c r="G842" s="8" t="s">
        <v>2609</v>
      </c>
      <c r="H842" s="8" t="s">
        <v>38</v>
      </c>
      <c r="J842" s="8" t="s">
        <v>377</v>
      </c>
      <c r="K842" s="8" t="s">
        <v>378</v>
      </c>
      <c r="L842" s="9">
        <v>39112</v>
      </c>
      <c r="M842" s="9">
        <v>39153</v>
      </c>
      <c r="S842" s="8" t="s">
        <v>661</v>
      </c>
      <c r="T842" s="8" t="s">
        <v>2573</v>
      </c>
      <c r="U842" s="8" t="s">
        <v>42</v>
      </c>
      <c r="V842" s="8">
        <f>18</f>
        <v>18</v>
      </c>
      <c r="W842" s="8" t="s">
        <v>2525</v>
      </c>
      <c r="X842" s="8" t="s">
        <v>44</v>
      </c>
      <c r="AD842" s="9">
        <v>39153</v>
      </c>
    </row>
    <row r="843" spans="1:30" s="8" customFormat="1" x14ac:dyDescent="0.25">
      <c r="A843" s="8" t="s">
        <v>3949</v>
      </c>
      <c r="B843" s="8" t="s">
        <v>2610</v>
      </c>
      <c r="C843" s="8" t="s">
        <v>2611</v>
      </c>
      <c r="D843" s="8" t="s">
        <v>2612</v>
      </c>
      <c r="E843" s="8" t="s">
        <v>2600</v>
      </c>
      <c r="F843" s="8" t="s">
        <v>537</v>
      </c>
      <c r="G843" s="8" t="s">
        <v>2613</v>
      </c>
      <c r="H843" s="8" t="s">
        <v>38</v>
      </c>
      <c r="J843" s="8" t="s">
        <v>377</v>
      </c>
      <c r="K843" s="8" t="s">
        <v>378</v>
      </c>
      <c r="L843" s="9">
        <v>39112</v>
      </c>
      <c r="M843" s="9">
        <v>39153</v>
      </c>
      <c r="S843" s="8" t="s">
        <v>661</v>
      </c>
      <c r="T843" s="8" t="s">
        <v>2573</v>
      </c>
      <c r="U843" s="8" t="s">
        <v>42</v>
      </c>
      <c r="V843" s="8">
        <f>45</f>
        <v>45</v>
      </c>
      <c r="W843" s="8" t="s">
        <v>2525</v>
      </c>
      <c r="X843" s="8" t="s">
        <v>44</v>
      </c>
      <c r="AD843" s="9">
        <v>39153</v>
      </c>
    </row>
    <row r="844" spans="1:30" x14ac:dyDescent="0.25">
      <c r="B844" t="s">
        <v>2614</v>
      </c>
      <c r="C844" t="s">
        <v>2615</v>
      </c>
      <c r="D844" t="s">
        <v>2616</v>
      </c>
      <c r="F844" t="s">
        <v>537</v>
      </c>
      <c r="G844" t="s">
        <v>2617</v>
      </c>
      <c r="H844" t="s">
        <v>38</v>
      </c>
      <c r="J844" t="s">
        <v>377</v>
      </c>
      <c r="K844" t="s">
        <v>378</v>
      </c>
      <c r="L844" s="3">
        <v>39112</v>
      </c>
      <c r="M844" s="3">
        <v>39153</v>
      </c>
      <c r="S844" t="s">
        <v>661</v>
      </c>
      <c r="T844" t="s">
        <v>2564</v>
      </c>
      <c r="U844" t="s">
        <v>42</v>
      </c>
      <c r="V844">
        <f>35</f>
        <v>35</v>
      </c>
      <c r="W844" t="s">
        <v>2525</v>
      </c>
      <c r="X844" t="s">
        <v>44</v>
      </c>
    </row>
    <row r="845" spans="1:30" x14ac:dyDescent="0.25">
      <c r="B845" t="s">
        <v>2618</v>
      </c>
      <c r="C845" t="s">
        <v>2619</v>
      </c>
      <c r="D845" t="s">
        <v>2620</v>
      </c>
      <c r="F845" t="s">
        <v>537</v>
      </c>
      <c r="G845" t="s">
        <v>2621</v>
      </c>
      <c r="H845" t="s">
        <v>38</v>
      </c>
      <c r="J845" t="s">
        <v>377</v>
      </c>
      <c r="K845" t="s">
        <v>378</v>
      </c>
      <c r="L845" s="3">
        <v>39112</v>
      </c>
      <c r="M845" s="3">
        <v>39153</v>
      </c>
      <c r="S845" t="s">
        <v>661</v>
      </c>
      <c r="T845" t="s">
        <v>2564</v>
      </c>
      <c r="U845" t="s">
        <v>42</v>
      </c>
      <c r="V845">
        <f>35</f>
        <v>35</v>
      </c>
      <c r="W845" t="s">
        <v>2525</v>
      </c>
      <c r="X845" t="s">
        <v>44</v>
      </c>
    </row>
    <row r="846" spans="1:30" x14ac:dyDescent="0.25">
      <c r="B846" t="s">
        <v>2622</v>
      </c>
      <c r="C846" t="s">
        <v>2623</v>
      </c>
      <c r="D846" t="s">
        <v>2624</v>
      </c>
      <c r="F846" t="s">
        <v>537</v>
      </c>
      <c r="G846" t="s">
        <v>2625</v>
      </c>
      <c r="H846" t="s">
        <v>38</v>
      </c>
      <c r="J846" t="s">
        <v>377</v>
      </c>
      <c r="K846" t="s">
        <v>378</v>
      </c>
      <c r="L846" s="3">
        <v>39112</v>
      </c>
      <c r="M846" s="3">
        <v>39153</v>
      </c>
      <c r="S846" t="s">
        <v>661</v>
      </c>
      <c r="T846" t="s">
        <v>2564</v>
      </c>
      <c r="U846" t="s">
        <v>42</v>
      </c>
      <c r="V846">
        <f>61</f>
        <v>61</v>
      </c>
      <c r="W846" t="s">
        <v>2525</v>
      </c>
      <c r="X846" t="s">
        <v>44</v>
      </c>
    </row>
    <row r="847" spans="1:30" x14ac:dyDescent="0.25">
      <c r="B847" t="s">
        <v>2626</v>
      </c>
      <c r="C847" t="s">
        <v>2627</v>
      </c>
      <c r="D847" t="s">
        <v>2628</v>
      </c>
      <c r="F847" t="s">
        <v>537</v>
      </c>
      <c r="G847" t="s">
        <v>2629</v>
      </c>
      <c r="H847" t="s">
        <v>38</v>
      </c>
      <c r="J847" t="s">
        <v>377</v>
      </c>
      <c r="K847" t="s">
        <v>378</v>
      </c>
      <c r="L847" s="3">
        <v>39112</v>
      </c>
      <c r="M847" s="3">
        <v>39153</v>
      </c>
      <c r="S847" t="s">
        <v>661</v>
      </c>
      <c r="T847" t="s">
        <v>2564</v>
      </c>
      <c r="U847" t="s">
        <v>42</v>
      </c>
      <c r="V847">
        <f>75</f>
        <v>75</v>
      </c>
      <c r="W847" t="s">
        <v>2525</v>
      </c>
      <c r="X847" t="s">
        <v>44</v>
      </c>
    </row>
    <row r="848" spans="1:30" x14ac:dyDescent="0.25">
      <c r="B848" t="s">
        <v>2630</v>
      </c>
      <c r="C848" t="s">
        <v>2531</v>
      </c>
      <c r="D848" t="s">
        <v>2532</v>
      </c>
      <c r="F848" t="s">
        <v>537</v>
      </c>
      <c r="G848" t="s">
        <v>2533</v>
      </c>
      <c r="H848" t="s">
        <v>38</v>
      </c>
      <c r="J848" t="s">
        <v>377</v>
      </c>
      <c r="K848" t="s">
        <v>378</v>
      </c>
      <c r="L848" s="3">
        <v>39112</v>
      </c>
      <c r="M848" s="3">
        <v>39153</v>
      </c>
      <c r="S848" t="s">
        <v>661</v>
      </c>
      <c r="T848" t="s">
        <v>2524</v>
      </c>
      <c r="U848" t="s">
        <v>42</v>
      </c>
      <c r="V848">
        <f>4</f>
        <v>4</v>
      </c>
      <c r="W848" t="s">
        <v>2525</v>
      </c>
      <c r="X848" t="s">
        <v>44</v>
      </c>
      <c r="AD848" s="3">
        <v>39153</v>
      </c>
    </row>
    <row r="849" spans="1:24" x14ac:dyDescent="0.25">
      <c r="B849" t="s">
        <v>2631</v>
      </c>
      <c r="C849" t="s">
        <v>2632</v>
      </c>
      <c r="D849" t="s">
        <v>2633</v>
      </c>
      <c r="F849" t="s">
        <v>288</v>
      </c>
      <c r="J849" t="s">
        <v>139</v>
      </c>
      <c r="K849" t="s">
        <v>140</v>
      </c>
      <c r="L849" s="3">
        <v>38012</v>
      </c>
      <c r="M849" s="3">
        <v>38040</v>
      </c>
      <c r="S849" t="s">
        <v>109</v>
      </c>
      <c r="U849" t="s">
        <v>42</v>
      </c>
      <c r="V849">
        <f>0</f>
        <v>0</v>
      </c>
      <c r="W849" t="s">
        <v>2634</v>
      </c>
      <c r="X849" t="s">
        <v>44</v>
      </c>
    </row>
    <row r="850" spans="1:24" x14ac:dyDescent="0.25">
      <c r="B850" t="s">
        <v>2635</v>
      </c>
      <c r="C850" t="s">
        <v>2636</v>
      </c>
      <c r="D850" t="s">
        <v>2637</v>
      </c>
      <c r="K850" t="s">
        <v>140</v>
      </c>
      <c r="L850" s="3">
        <v>38012</v>
      </c>
      <c r="M850" s="3">
        <v>38040</v>
      </c>
      <c r="S850" t="s">
        <v>41</v>
      </c>
      <c r="U850" t="s">
        <v>42</v>
      </c>
      <c r="V850">
        <f>0</f>
        <v>0</v>
      </c>
      <c r="W850" t="s">
        <v>2634</v>
      </c>
      <c r="X850" t="s">
        <v>44</v>
      </c>
    </row>
    <row r="851" spans="1:24" s="8" customFormat="1" x14ac:dyDescent="0.25">
      <c r="A851" s="8" t="s">
        <v>3949</v>
      </c>
      <c r="B851" s="8" t="s">
        <v>2638</v>
      </c>
      <c r="C851" s="8" t="s">
        <v>1005</v>
      </c>
      <c r="D851" s="8" t="s">
        <v>1470</v>
      </c>
      <c r="E851" s="8" t="s">
        <v>2639</v>
      </c>
      <c r="F851" s="8" t="s">
        <v>2640</v>
      </c>
      <c r="H851" s="8" t="s">
        <v>2641</v>
      </c>
      <c r="J851" s="8" t="s">
        <v>139</v>
      </c>
      <c r="K851" s="8" t="s">
        <v>140</v>
      </c>
      <c r="L851" s="9">
        <v>39164</v>
      </c>
      <c r="M851" s="9">
        <v>39164</v>
      </c>
      <c r="S851" s="8" t="s">
        <v>356</v>
      </c>
      <c r="U851" s="8" t="s">
        <v>111</v>
      </c>
      <c r="V851" s="8">
        <f>0</f>
        <v>0</v>
      </c>
      <c r="W851" s="8" t="s">
        <v>2642</v>
      </c>
      <c r="X851" s="8" t="s">
        <v>44</v>
      </c>
    </row>
    <row r="852" spans="1:24" s="8" customFormat="1" x14ac:dyDescent="0.25">
      <c r="A852" s="8" t="s">
        <v>3949</v>
      </c>
      <c r="B852" s="8" t="s">
        <v>2643</v>
      </c>
      <c r="C852" s="8" t="s">
        <v>2644</v>
      </c>
      <c r="D852" s="8" t="s">
        <v>2644</v>
      </c>
      <c r="F852" s="8" t="s">
        <v>382</v>
      </c>
      <c r="H852" s="8" t="s">
        <v>60</v>
      </c>
      <c r="K852" s="8" t="s">
        <v>126</v>
      </c>
      <c r="L852" s="9">
        <v>39164</v>
      </c>
      <c r="M852" s="9">
        <v>39164</v>
      </c>
      <c r="S852" s="8" t="s">
        <v>356</v>
      </c>
      <c r="U852" s="8" t="s">
        <v>42</v>
      </c>
      <c r="V852" s="8">
        <f>0</f>
        <v>0</v>
      </c>
      <c r="X852" s="8" t="s">
        <v>44</v>
      </c>
    </row>
    <row r="853" spans="1:24" s="12" customFormat="1" x14ac:dyDescent="0.25">
      <c r="B853" s="12" t="s">
        <v>2645</v>
      </c>
      <c r="C853" s="12" t="s">
        <v>2646</v>
      </c>
      <c r="D853" s="12" t="s">
        <v>2646</v>
      </c>
      <c r="E853" s="8"/>
      <c r="H853" s="12" t="s">
        <v>60</v>
      </c>
      <c r="K853" s="12" t="s">
        <v>126</v>
      </c>
      <c r="L853" s="13">
        <v>39164</v>
      </c>
      <c r="M853" s="13">
        <v>39164</v>
      </c>
      <c r="S853" s="12" t="s">
        <v>356</v>
      </c>
      <c r="U853" s="12" t="s">
        <v>42</v>
      </c>
      <c r="V853" s="12">
        <f>0</f>
        <v>0</v>
      </c>
      <c r="X853" s="12" t="s">
        <v>44</v>
      </c>
    </row>
    <row r="854" spans="1:24" s="8" customFormat="1" x14ac:dyDescent="0.25">
      <c r="A854" s="8" t="s">
        <v>3949</v>
      </c>
      <c r="B854" s="8" t="s">
        <v>2647</v>
      </c>
      <c r="C854" s="8" t="s">
        <v>2648</v>
      </c>
      <c r="D854" s="8" t="s">
        <v>2649</v>
      </c>
      <c r="E854" s="8" t="s">
        <v>2650</v>
      </c>
      <c r="F854" s="8" t="s">
        <v>2137</v>
      </c>
      <c r="H854" s="8" t="s">
        <v>60</v>
      </c>
      <c r="K854" s="8" t="s">
        <v>140</v>
      </c>
      <c r="L854" s="9">
        <v>39156</v>
      </c>
      <c r="M854" s="9">
        <v>39157</v>
      </c>
      <c r="S854" s="8" t="s">
        <v>2024</v>
      </c>
      <c r="U854" s="8" t="s">
        <v>42</v>
      </c>
      <c r="V854" s="8">
        <f>0</f>
        <v>0</v>
      </c>
      <c r="W854" s="8" t="s">
        <v>147</v>
      </c>
      <c r="X854" s="8" t="s">
        <v>44</v>
      </c>
    </row>
    <row r="855" spans="1:24" s="8" customFormat="1" x14ac:dyDescent="0.25">
      <c r="A855" s="8" t="s">
        <v>3949</v>
      </c>
      <c r="B855" s="8" t="s">
        <v>2651</v>
      </c>
      <c r="C855" s="8" t="s">
        <v>2652</v>
      </c>
      <c r="D855" s="8" t="s">
        <v>2649</v>
      </c>
      <c r="E855" s="8" t="s">
        <v>2650</v>
      </c>
      <c r="F855" s="8" t="s">
        <v>2653</v>
      </c>
      <c r="H855" s="8" t="s">
        <v>60</v>
      </c>
      <c r="K855" s="8" t="s">
        <v>140</v>
      </c>
      <c r="L855" s="9">
        <v>39156</v>
      </c>
      <c r="M855" s="9">
        <v>39157</v>
      </c>
      <c r="S855" s="8" t="s">
        <v>2024</v>
      </c>
      <c r="U855" s="8" t="s">
        <v>42</v>
      </c>
      <c r="V855" s="8">
        <f>0</f>
        <v>0</v>
      </c>
      <c r="W855" s="8" t="s">
        <v>147</v>
      </c>
      <c r="X855" s="8" t="s">
        <v>44</v>
      </c>
    </row>
    <row r="856" spans="1:24" s="8" customFormat="1" x14ac:dyDescent="0.25">
      <c r="A856" s="8" t="s">
        <v>3949</v>
      </c>
      <c r="B856" s="8" t="s">
        <v>2654</v>
      </c>
      <c r="C856" s="8" t="s">
        <v>2655</v>
      </c>
      <c r="D856" s="8" t="s">
        <v>2656</v>
      </c>
      <c r="H856" s="8" t="s">
        <v>60</v>
      </c>
      <c r="J856" s="8" t="s">
        <v>310</v>
      </c>
      <c r="K856" s="8" t="s">
        <v>311</v>
      </c>
      <c r="L856" s="9">
        <v>39097</v>
      </c>
      <c r="M856" s="9">
        <v>39146</v>
      </c>
      <c r="S856" s="8" t="s">
        <v>41</v>
      </c>
      <c r="T856" s="8" t="s">
        <v>2320</v>
      </c>
      <c r="U856" s="8" t="s">
        <v>42</v>
      </c>
      <c r="V856" s="8">
        <f>0</f>
        <v>0</v>
      </c>
      <c r="W856" s="8" t="s">
        <v>762</v>
      </c>
      <c r="X856" s="8" t="s">
        <v>44</v>
      </c>
    </row>
    <row r="857" spans="1:24" s="8" customFormat="1" x14ac:dyDescent="0.25">
      <c r="A857" s="8" t="s">
        <v>3949</v>
      </c>
      <c r="B857" s="8" t="s">
        <v>2657</v>
      </c>
      <c r="C857" s="8" t="s">
        <v>2658</v>
      </c>
      <c r="D857" s="8" t="s">
        <v>2659</v>
      </c>
      <c r="F857" s="8" t="s">
        <v>382</v>
      </c>
      <c r="H857" s="8" t="s">
        <v>60</v>
      </c>
      <c r="J857" s="8" t="s">
        <v>310</v>
      </c>
      <c r="K857" s="8" t="s">
        <v>311</v>
      </c>
      <c r="L857" s="9">
        <v>39097</v>
      </c>
      <c r="M857" s="9">
        <v>39146</v>
      </c>
      <c r="S857" s="8" t="s">
        <v>356</v>
      </c>
      <c r="T857" s="8" t="s">
        <v>2357</v>
      </c>
      <c r="U857" s="8" t="s">
        <v>42</v>
      </c>
      <c r="V857" s="8">
        <f>0</f>
        <v>0</v>
      </c>
      <c r="W857" s="8" t="s">
        <v>762</v>
      </c>
      <c r="X857" s="8" t="s">
        <v>44</v>
      </c>
    </row>
    <row r="858" spans="1:24" s="8" customFormat="1" x14ac:dyDescent="0.25">
      <c r="A858" s="8" t="s">
        <v>3949</v>
      </c>
      <c r="B858" s="8" t="s">
        <v>2660</v>
      </c>
      <c r="C858" s="8" t="s">
        <v>2661</v>
      </c>
      <c r="D858" s="8" t="s">
        <v>2662</v>
      </c>
      <c r="H858" s="8" t="s">
        <v>60</v>
      </c>
      <c r="J858" s="8" t="s">
        <v>310</v>
      </c>
      <c r="K858" s="8" t="s">
        <v>311</v>
      </c>
      <c r="L858" s="9">
        <v>39035</v>
      </c>
      <c r="M858" s="9">
        <v>39097</v>
      </c>
      <c r="S858" s="8" t="s">
        <v>41</v>
      </c>
      <c r="T858" s="8" t="s">
        <v>2445</v>
      </c>
      <c r="U858" s="8" t="s">
        <v>42</v>
      </c>
      <c r="V858" s="8">
        <f>54</f>
        <v>54</v>
      </c>
      <c r="W858" s="8" t="s">
        <v>762</v>
      </c>
      <c r="X858" s="8" t="s">
        <v>44</v>
      </c>
    </row>
    <row r="859" spans="1:24" x14ac:dyDescent="0.25">
      <c r="B859" t="s">
        <v>2663</v>
      </c>
      <c r="C859" t="s">
        <v>2664</v>
      </c>
      <c r="D859" t="s">
        <v>2664</v>
      </c>
      <c r="H859" t="s">
        <v>60</v>
      </c>
      <c r="J859" t="s">
        <v>384</v>
      </c>
      <c r="K859" t="s">
        <v>311</v>
      </c>
      <c r="L859" s="3">
        <v>39035</v>
      </c>
      <c r="M859" s="3">
        <v>39097</v>
      </c>
      <c r="S859" t="s">
        <v>41</v>
      </c>
      <c r="T859" t="s">
        <v>2519</v>
      </c>
      <c r="U859" t="s">
        <v>42</v>
      </c>
      <c r="V859">
        <f>170</f>
        <v>170</v>
      </c>
      <c r="W859" t="s">
        <v>762</v>
      </c>
      <c r="X859" t="s">
        <v>44</v>
      </c>
    </row>
    <row r="860" spans="1:24" x14ac:dyDescent="0.25">
      <c r="B860" t="s">
        <v>2665</v>
      </c>
      <c r="C860" t="s">
        <v>2666</v>
      </c>
      <c r="D860" t="s">
        <v>2667</v>
      </c>
      <c r="H860" t="s">
        <v>60</v>
      </c>
      <c r="J860" t="s">
        <v>384</v>
      </c>
      <c r="K860" t="s">
        <v>311</v>
      </c>
      <c r="L860" s="3">
        <v>39035</v>
      </c>
      <c r="M860" s="3">
        <v>39097</v>
      </c>
      <c r="S860" t="s">
        <v>41</v>
      </c>
      <c r="T860" t="s">
        <v>2519</v>
      </c>
      <c r="U860" t="s">
        <v>42</v>
      </c>
      <c r="V860">
        <f>0</f>
        <v>0</v>
      </c>
      <c r="W860" t="s">
        <v>762</v>
      </c>
      <c r="X860" t="s">
        <v>44</v>
      </c>
    </row>
    <row r="861" spans="1:24" s="8" customFormat="1" x14ac:dyDescent="0.25">
      <c r="A861" s="8" t="s">
        <v>3949</v>
      </c>
      <c r="B861" s="8" t="s">
        <v>2668</v>
      </c>
      <c r="C861" s="8" t="s">
        <v>2669</v>
      </c>
      <c r="D861" s="8" t="s">
        <v>2670</v>
      </c>
      <c r="H861" s="8" t="s">
        <v>60</v>
      </c>
      <c r="J861" s="8" t="s">
        <v>384</v>
      </c>
      <c r="K861" s="8" t="s">
        <v>311</v>
      </c>
      <c r="L861" s="9">
        <v>39035</v>
      </c>
      <c r="M861" s="9">
        <v>39097</v>
      </c>
      <c r="S861" s="8" t="s">
        <v>41</v>
      </c>
      <c r="T861" s="8" t="s">
        <v>2519</v>
      </c>
      <c r="U861" s="8" t="s">
        <v>42</v>
      </c>
      <c r="V861" s="8">
        <f>0</f>
        <v>0</v>
      </c>
      <c r="W861" s="8" t="s">
        <v>762</v>
      </c>
      <c r="X861" s="8" t="s">
        <v>44</v>
      </c>
    </row>
    <row r="862" spans="1:24" s="8" customFormat="1" x14ac:dyDescent="0.25">
      <c r="A862" s="8" t="s">
        <v>3949</v>
      </c>
      <c r="B862" s="8" t="s">
        <v>2671</v>
      </c>
      <c r="C862" s="8" t="s">
        <v>2672</v>
      </c>
      <c r="D862" s="8" t="s">
        <v>2673</v>
      </c>
      <c r="E862" s="8" t="s">
        <v>2303</v>
      </c>
      <c r="H862" s="8" t="s">
        <v>60</v>
      </c>
      <c r="J862" s="8" t="s">
        <v>377</v>
      </c>
      <c r="K862" s="8" t="s">
        <v>378</v>
      </c>
      <c r="L862" s="9">
        <v>39097</v>
      </c>
      <c r="M862" s="9">
        <v>39146</v>
      </c>
      <c r="S862" s="8" t="s">
        <v>41</v>
      </c>
      <c r="T862" s="8" t="s">
        <v>2674</v>
      </c>
      <c r="U862" s="8" t="s">
        <v>42</v>
      </c>
      <c r="V862" s="8">
        <f>0</f>
        <v>0</v>
      </c>
      <c r="W862" s="8" t="s">
        <v>2305</v>
      </c>
      <c r="X862" s="8" t="s">
        <v>44</v>
      </c>
    </row>
    <row r="863" spans="1:24" s="8" customFormat="1" x14ac:dyDescent="0.25">
      <c r="A863" s="8" t="s">
        <v>3949</v>
      </c>
      <c r="B863" s="8" t="s">
        <v>2675</v>
      </c>
      <c r="C863" s="8" t="s">
        <v>2676</v>
      </c>
      <c r="D863" s="8" t="s">
        <v>2677</v>
      </c>
      <c r="H863" s="8" t="s">
        <v>60</v>
      </c>
      <c r="J863" s="8" t="s">
        <v>310</v>
      </c>
      <c r="K863" s="8" t="s">
        <v>385</v>
      </c>
      <c r="L863" s="9">
        <v>39091</v>
      </c>
      <c r="M863" s="9">
        <v>39097</v>
      </c>
      <c r="S863" s="8" t="s">
        <v>41</v>
      </c>
      <c r="T863" s="8" t="s">
        <v>2462</v>
      </c>
      <c r="U863" s="8" t="s">
        <v>42</v>
      </c>
      <c r="V863" s="8">
        <f>0</f>
        <v>0</v>
      </c>
      <c r="W863" s="8" t="s">
        <v>762</v>
      </c>
      <c r="X863" s="8" t="s">
        <v>44</v>
      </c>
    </row>
    <row r="864" spans="1:24" s="8" customFormat="1" x14ac:dyDescent="0.25">
      <c r="A864" s="8" t="s">
        <v>3949</v>
      </c>
      <c r="B864" s="8" t="s">
        <v>2678</v>
      </c>
      <c r="C864" s="8" t="s">
        <v>2679</v>
      </c>
      <c r="D864" s="8" t="s">
        <v>2680</v>
      </c>
      <c r="E864" s="8" t="s">
        <v>2681</v>
      </c>
      <c r="H864" s="8" t="s">
        <v>60</v>
      </c>
      <c r="K864" s="8" t="s">
        <v>311</v>
      </c>
      <c r="L864" s="9">
        <v>39205</v>
      </c>
      <c r="M864" s="9">
        <v>39205</v>
      </c>
      <c r="S864" s="8" t="s">
        <v>2682</v>
      </c>
      <c r="U864" s="8" t="s">
        <v>42</v>
      </c>
      <c r="V864" s="8">
        <f>0</f>
        <v>0</v>
      </c>
      <c r="W864" s="8" t="s">
        <v>197</v>
      </c>
      <c r="X864" s="8" t="s">
        <v>44</v>
      </c>
    </row>
    <row r="865" spans="1:30" s="8" customFormat="1" x14ac:dyDescent="0.25">
      <c r="A865" s="8" t="s">
        <v>3949</v>
      </c>
      <c r="B865" s="8" t="s">
        <v>2683</v>
      </c>
      <c r="C865" s="8" t="s">
        <v>2684</v>
      </c>
      <c r="D865" s="8" t="s">
        <v>2685</v>
      </c>
      <c r="E865" s="8" t="s">
        <v>2686</v>
      </c>
      <c r="K865" s="8" t="s">
        <v>311</v>
      </c>
      <c r="L865" s="9">
        <v>39205</v>
      </c>
      <c r="M865" s="9">
        <v>39205</v>
      </c>
      <c r="S865" s="8" t="s">
        <v>2687</v>
      </c>
      <c r="U865" s="8" t="s">
        <v>42</v>
      </c>
      <c r="V865" s="8">
        <f>0</f>
        <v>0</v>
      </c>
      <c r="W865" s="8" t="s">
        <v>197</v>
      </c>
      <c r="X865" s="8" t="s">
        <v>44</v>
      </c>
    </row>
    <row r="866" spans="1:30" s="8" customFormat="1" x14ac:dyDescent="0.25">
      <c r="A866" s="8" t="s">
        <v>3949</v>
      </c>
      <c r="B866" s="8" t="s">
        <v>2688</v>
      </c>
      <c r="C866" s="8" t="s">
        <v>2689</v>
      </c>
      <c r="D866" s="8" t="s">
        <v>2690</v>
      </c>
      <c r="H866" s="8" t="s">
        <v>60</v>
      </c>
      <c r="K866" s="8" t="s">
        <v>311</v>
      </c>
      <c r="L866" s="9">
        <v>39205</v>
      </c>
      <c r="M866" s="9">
        <v>39205</v>
      </c>
      <c r="S866" s="8" t="s">
        <v>41</v>
      </c>
      <c r="U866" s="8" t="s">
        <v>42</v>
      </c>
      <c r="V866" s="8">
        <f>0</f>
        <v>0</v>
      </c>
      <c r="W866" s="8" t="s">
        <v>197</v>
      </c>
      <c r="X866" s="8" t="s">
        <v>44</v>
      </c>
    </row>
    <row r="867" spans="1:30" s="8" customFormat="1" x14ac:dyDescent="0.25">
      <c r="A867" s="8" t="s">
        <v>3949</v>
      </c>
      <c r="B867" s="8" t="s">
        <v>2691</v>
      </c>
      <c r="C867" s="8" t="s">
        <v>1005</v>
      </c>
      <c r="D867" s="8" t="s">
        <v>2692</v>
      </c>
      <c r="E867" s="8" t="s">
        <v>2693</v>
      </c>
      <c r="F867" s="8" t="s">
        <v>2640</v>
      </c>
      <c r="H867" s="8" t="s">
        <v>2641</v>
      </c>
      <c r="J867" s="8" t="s">
        <v>310</v>
      </c>
      <c r="K867" s="8" t="s">
        <v>140</v>
      </c>
      <c r="L867" s="9">
        <v>39205</v>
      </c>
      <c r="M867" s="9">
        <v>39205</v>
      </c>
      <c r="P867" s="9">
        <v>45832</v>
      </c>
      <c r="R867" s="9">
        <v>45832</v>
      </c>
      <c r="S867" s="8" t="s">
        <v>356</v>
      </c>
      <c r="U867" s="8" t="s">
        <v>111</v>
      </c>
      <c r="V867" s="8">
        <f>0</f>
        <v>0</v>
      </c>
      <c r="W867" s="8" t="s">
        <v>2642</v>
      </c>
      <c r="X867" s="8" t="s">
        <v>44</v>
      </c>
      <c r="Z867" s="8" t="s">
        <v>113</v>
      </c>
      <c r="AD867" s="9">
        <v>45467</v>
      </c>
    </row>
    <row r="868" spans="1:30" s="8" customFormat="1" x14ac:dyDescent="0.25">
      <c r="A868" s="8" t="s">
        <v>3949</v>
      </c>
      <c r="B868" s="8" t="s">
        <v>2694</v>
      </c>
      <c r="C868" s="8" t="s">
        <v>1005</v>
      </c>
      <c r="D868" s="8" t="s">
        <v>2695</v>
      </c>
      <c r="E868" s="8" t="s">
        <v>2696</v>
      </c>
      <c r="F868" s="8" t="s">
        <v>2640</v>
      </c>
      <c r="H868" s="8" t="s">
        <v>2641</v>
      </c>
      <c r="J868" s="8" t="s">
        <v>310</v>
      </c>
      <c r="K868" s="8" t="s">
        <v>140</v>
      </c>
      <c r="L868" s="9">
        <v>39205</v>
      </c>
      <c r="M868" s="9">
        <v>39205</v>
      </c>
      <c r="P868" s="9">
        <v>43892</v>
      </c>
      <c r="R868" s="9">
        <v>43892</v>
      </c>
      <c r="S868" s="8" t="s">
        <v>356</v>
      </c>
      <c r="U868" s="8" t="s">
        <v>111</v>
      </c>
      <c r="V868" s="8">
        <f>0</f>
        <v>0</v>
      </c>
      <c r="W868" s="8" t="s">
        <v>2642</v>
      </c>
      <c r="X868" s="8" t="s">
        <v>44</v>
      </c>
      <c r="Z868" s="8" t="s">
        <v>113</v>
      </c>
      <c r="AD868" s="9">
        <v>43165</v>
      </c>
    </row>
    <row r="869" spans="1:30" s="8" customFormat="1" x14ac:dyDescent="0.25">
      <c r="A869" s="8" t="s">
        <v>3949</v>
      </c>
      <c r="B869" s="8" t="s">
        <v>2697</v>
      </c>
      <c r="C869" s="8" t="s">
        <v>2698</v>
      </c>
      <c r="D869" s="8" t="s">
        <v>2699</v>
      </c>
      <c r="E869" s="8" t="s">
        <v>2700</v>
      </c>
      <c r="F869" s="8" t="s">
        <v>2701</v>
      </c>
      <c r="G869" s="8" t="s">
        <v>2702</v>
      </c>
      <c r="H869" s="8" t="s">
        <v>1074</v>
      </c>
      <c r="I869" s="9">
        <v>41528</v>
      </c>
      <c r="J869" s="8" t="s">
        <v>139</v>
      </c>
      <c r="K869" s="8" t="s">
        <v>140</v>
      </c>
      <c r="L869" s="9">
        <v>39196</v>
      </c>
      <c r="M869" s="9">
        <v>39209</v>
      </c>
      <c r="S869" s="8" t="s">
        <v>312</v>
      </c>
      <c r="U869" s="8" t="s">
        <v>111</v>
      </c>
      <c r="V869" s="8">
        <f>0</f>
        <v>0</v>
      </c>
      <c r="W869" s="8" t="s">
        <v>43</v>
      </c>
      <c r="X869" s="8" t="s">
        <v>44</v>
      </c>
      <c r="AC869" s="9">
        <v>40808</v>
      </c>
    </row>
    <row r="870" spans="1:30" s="8" customFormat="1" x14ac:dyDescent="0.25">
      <c r="A870" s="8" t="s">
        <v>3949</v>
      </c>
      <c r="B870" s="8" t="s">
        <v>2707</v>
      </c>
      <c r="C870" s="8" t="s">
        <v>1005</v>
      </c>
      <c r="D870" s="8" t="s">
        <v>2692</v>
      </c>
      <c r="E870" s="8" t="s">
        <v>2708</v>
      </c>
      <c r="F870" s="8" t="s">
        <v>382</v>
      </c>
      <c r="H870" s="8" t="s">
        <v>60</v>
      </c>
      <c r="K870" s="8" t="s">
        <v>311</v>
      </c>
      <c r="L870" s="9">
        <v>39230</v>
      </c>
      <c r="M870" s="9">
        <v>39230</v>
      </c>
      <c r="P870" s="9">
        <v>39596</v>
      </c>
      <c r="R870" s="9">
        <v>39596</v>
      </c>
      <c r="S870" s="8" t="s">
        <v>356</v>
      </c>
      <c r="U870" s="8" t="s">
        <v>42</v>
      </c>
      <c r="V870" s="8">
        <f>0</f>
        <v>0</v>
      </c>
      <c r="W870" s="8" t="s">
        <v>197</v>
      </c>
      <c r="X870" s="8" t="s">
        <v>44</v>
      </c>
      <c r="Z870" s="8" t="s">
        <v>113</v>
      </c>
    </row>
    <row r="871" spans="1:30" s="8" customFormat="1" x14ac:dyDescent="0.25">
      <c r="A871" s="8" t="s">
        <v>3949</v>
      </c>
      <c r="B871" s="8" t="s">
        <v>2709</v>
      </c>
      <c r="C871" s="8" t="s">
        <v>1005</v>
      </c>
      <c r="D871" s="8" t="s">
        <v>1466</v>
      </c>
      <c r="E871" s="8" t="s">
        <v>2710</v>
      </c>
      <c r="F871" s="8" t="s">
        <v>382</v>
      </c>
      <c r="H871" s="8" t="s">
        <v>60</v>
      </c>
      <c r="K871" s="8" t="s">
        <v>140</v>
      </c>
      <c r="L871" s="9">
        <v>39230</v>
      </c>
      <c r="M871" s="9">
        <v>39230</v>
      </c>
      <c r="P871" s="9">
        <v>43896</v>
      </c>
      <c r="R871" s="9">
        <v>43896</v>
      </c>
      <c r="S871" s="8" t="s">
        <v>356</v>
      </c>
      <c r="U871" s="8" t="s">
        <v>42</v>
      </c>
      <c r="V871" s="8">
        <f>0</f>
        <v>0</v>
      </c>
      <c r="W871" s="8" t="s">
        <v>2049</v>
      </c>
      <c r="X871" s="8" t="s">
        <v>44</v>
      </c>
      <c r="Z871" s="8" t="s">
        <v>113</v>
      </c>
      <c r="AD871" s="9">
        <v>43530</v>
      </c>
    </row>
    <row r="872" spans="1:30" s="8" customFormat="1" x14ac:dyDescent="0.25">
      <c r="A872" s="8" t="s">
        <v>3949</v>
      </c>
      <c r="B872" s="8" t="s">
        <v>2711</v>
      </c>
      <c r="C872" s="8" t="s">
        <v>1005</v>
      </c>
      <c r="D872" s="8" t="s">
        <v>2712</v>
      </c>
      <c r="E872" s="8" t="s">
        <v>2713</v>
      </c>
      <c r="F872" s="8" t="s">
        <v>382</v>
      </c>
      <c r="H872" s="8" t="s">
        <v>60</v>
      </c>
      <c r="K872" s="8" t="s">
        <v>311</v>
      </c>
      <c r="L872" s="9">
        <v>39230</v>
      </c>
      <c r="M872" s="9">
        <v>39230</v>
      </c>
      <c r="P872" s="9">
        <v>39961</v>
      </c>
      <c r="R872" s="9">
        <v>39961</v>
      </c>
      <c r="S872" s="8" t="s">
        <v>356</v>
      </c>
      <c r="U872" s="8" t="s">
        <v>42</v>
      </c>
      <c r="V872" s="8">
        <f>0</f>
        <v>0</v>
      </c>
      <c r="W872" s="8" t="s">
        <v>197</v>
      </c>
      <c r="X872" s="8" t="s">
        <v>44</v>
      </c>
      <c r="Z872" s="8" t="s">
        <v>113</v>
      </c>
    </row>
    <row r="873" spans="1:30" x14ac:dyDescent="0.25">
      <c r="B873" t="s">
        <v>2714</v>
      </c>
      <c r="C873" t="s">
        <v>873</v>
      </c>
      <c r="D873" t="s">
        <v>2715</v>
      </c>
      <c r="F873" t="s">
        <v>1925</v>
      </c>
      <c r="H873" t="s">
        <v>38</v>
      </c>
      <c r="J873" t="s">
        <v>125</v>
      </c>
      <c r="K873" t="s">
        <v>126</v>
      </c>
      <c r="L873" s="3">
        <v>39328</v>
      </c>
      <c r="M873" s="3">
        <v>39329</v>
      </c>
      <c r="S873" t="s">
        <v>41</v>
      </c>
      <c r="U873" t="s">
        <v>42</v>
      </c>
      <c r="V873">
        <f>0</f>
        <v>0</v>
      </c>
      <c r="W873" t="s">
        <v>128</v>
      </c>
      <c r="X873" t="s">
        <v>44</v>
      </c>
    </row>
    <row r="874" spans="1:30" s="4" customFormat="1" x14ac:dyDescent="0.25">
      <c r="A874" s="8" t="s">
        <v>3949</v>
      </c>
      <c r="B874" s="4" t="s">
        <v>2716</v>
      </c>
      <c r="C874" s="4" t="s">
        <v>2464</v>
      </c>
      <c r="D874" s="4" t="s">
        <v>2465</v>
      </c>
      <c r="E874" s="8"/>
      <c r="F874" s="4" t="s">
        <v>2346</v>
      </c>
      <c r="G874" s="4" t="s">
        <v>2347</v>
      </c>
      <c r="H874" s="4" t="s">
        <v>60</v>
      </c>
      <c r="J874" s="4" t="s">
        <v>310</v>
      </c>
      <c r="K874" s="4" t="s">
        <v>311</v>
      </c>
      <c r="L874" s="5">
        <v>39331</v>
      </c>
      <c r="M874" s="5">
        <v>39332</v>
      </c>
      <c r="S874" s="4" t="s">
        <v>365</v>
      </c>
      <c r="T874" s="4" t="s">
        <v>2466</v>
      </c>
      <c r="U874" s="4" t="s">
        <v>42</v>
      </c>
      <c r="V874" s="4">
        <f>0</f>
        <v>0</v>
      </c>
      <c r="W874" s="4" t="s">
        <v>2717</v>
      </c>
      <c r="X874" s="4" t="s">
        <v>44</v>
      </c>
    </row>
    <row r="875" spans="1:30" s="4" customFormat="1" x14ac:dyDescent="0.25">
      <c r="A875" s="8" t="s">
        <v>3949</v>
      </c>
      <c r="B875" s="4" t="s">
        <v>2718</v>
      </c>
      <c r="C875" s="4" t="s">
        <v>2464</v>
      </c>
      <c r="D875" s="4" t="s">
        <v>2465</v>
      </c>
      <c r="E875" s="8"/>
      <c r="F875" s="4" t="s">
        <v>2346</v>
      </c>
      <c r="G875" s="4" t="s">
        <v>2347</v>
      </c>
      <c r="H875" s="4" t="s">
        <v>60</v>
      </c>
      <c r="J875" s="4" t="s">
        <v>310</v>
      </c>
      <c r="K875" s="4" t="s">
        <v>311</v>
      </c>
      <c r="L875" s="5">
        <v>39331</v>
      </c>
      <c r="M875" s="5">
        <v>39339</v>
      </c>
      <c r="S875" s="4" t="s">
        <v>365</v>
      </c>
      <c r="T875" s="4" t="s">
        <v>2466</v>
      </c>
      <c r="U875" s="4" t="s">
        <v>42</v>
      </c>
      <c r="V875" s="4">
        <f>0</f>
        <v>0</v>
      </c>
      <c r="W875" s="4" t="s">
        <v>2717</v>
      </c>
      <c r="X875" s="4" t="s">
        <v>44</v>
      </c>
    </row>
    <row r="876" spans="1:30" s="4" customFormat="1" x14ac:dyDescent="0.25">
      <c r="A876" s="8" t="s">
        <v>3949</v>
      </c>
      <c r="B876" s="4" t="s">
        <v>2719</v>
      </c>
      <c r="C876" s="4" t="s">
        <v>2464</v>
      </c>
      <c r="D876" s="4" t="s">
        <v>2465</v>
      </c>
      <c r="E876" s="8"/>
      <c r="F876" s="4" t="s">
        <v>2346</v>
      </c>
      <c r="G876" s="4" t="s">
        <v>2347</v>
      </c>
      <c r="H876" s="4" t="s">
        <v>60</v>
      </c>
      <c r="J876" s="4" t="s">
        <v>310</v>
      </c>
      <c r="K876" s="4" t="s">
        <v>311</v>
      </c>
      <c r="L876" s="5">
        <v>39331</v>
      </c>
      <c r="M876" s="5">
        <v>39332</v>
      </c>
      <c r="S876" s="4" t="s">
        <v>365</v>
      </c>
      <c r="T876" s="4" t="s">
        <v>2466</v>
      </c>
      <c r="U876" s="4" t="s">
        <v>42</v>
      </c>
      <c r="V876" s="4">
        <f>0</f>
        <v>0</v>
      </c>
      <c r="W876" s="4" t="s">
        <v>2717</v>
      </c>
      <c r="X876" s="4" t="s">
        <v>44</v>
      </c>
    </row>
    <row r="877" spans="1:30" s="4" customFormat="1" x14ac:dyDescent="0.25">
      <c r="A877" s="8" t="s">
        <v>3949</v>
      </c>
      <c r="B877" s="4" t="s">
        <v>2720</v>
      </c>
      <c r="C877" s="4" t="s">
        <v>2464</v>
      </c>
      <c r="D877" s="4" t="s">
        <v>2465</v>
      </c>
      <c r="E877" s="8"/>
      <c r="F877" s="4" t="s">
        <v>2346</v>
      </c>
      <c r="G877" s="4" t="s">
        <v>2347</v>
      </c>
      <c r="H877" s="4" t="s">
        <v>60</v>
      </c>
      <c r="J877" s="4" t="s">
        <v>310</v>
      </c>
      <c r="K877" s="4" t="s">
        <v>311</v>
      </c>
      <c r="L877" s="5">
        <v>39331</v>
      </c>
      <c r="M877" s="5">
        <v>39332</v>
      </c>
      <c r="S877" s="4" t="s">
        <v>365</v>
      </c>
      <c r="T877" s="4" t="s">
        <v>2466</v>
      </c>
      <c r="U877" s="4" t="s">
        <v>42</v>
      </c>
      <c r="V877" s="4">
        <f>0</f>
        <v>0</v>
      </c>
      <c r="W877" s="4" t="s">
        <v>2717</v>
      </c>
      <c r="X877" s="4" t="s">
        <v>44</v>
      </c>
    </row>
    <row r="878" spans="1:30" s="4" customFormat="1" x14ac:dyDescent="0.25">
      <c r="A878" s="8" t="s">
        <v>3949</v>
      </c>
      <c r="B878" s="4" t="s">
        <v>2721</v>
      </c>
      <c r="C878" s="4" t="s">
        <v>2464</v>
      </c>
      <c r="D878" s="4" t="s">
        <v>2465</v>
      </c>
      <c r="E878" s="8"/>
      <c r="F878" s="4" t="s">
        <v>281</v>
      </c>
      <c r="G878" s="4" t="s">
        <v>2347</v>
      </c>
      <c r="H878" s="4" t="s">
        <v>60</v>
      </c>
      <c r="J878" s="4" t="s">
        <v>310</v>
      </c>
      <c r="K878" s="4" t="s">
        <v>311</v>
      </c>
      <c r="L878" s="5">
        <v>39331</v>
      </c>
      <c r="M878" s="5">
        <v>39332</v>
      </c>
      <c r="S878" s="4" t="s">
        <v>365</v>
      </c>
      <c r="T878" s="4" t="s">
        <v>2466</v>
      </c>
      <c r="U878" s="4" t="s">
        <v>42</v>
      </c>
      <c r="V878" s="4">
        <f>0</f>
        <v>0</v>
      </c>
      <c r="W878" s="4" t="s">
        <v>2717</v>
      </c>
      <c r="X878" s="4" t="s">
        <v>44</v>
      </c>
    </row>
    <row r="879" spans="1:30" s="4" customFormat="1" x14ac:dyDescent="0.25">
      <c r="A879" s="8" t="s">
        <v>3949</v>
      </c>
      <c r="B879" s="4" t="s">
        <v>2722</v>
      </c>
      <c r="C879" s="4" t="s">
        <v>2464</v>
      </c>
      <c r="D879" s="4" t="s">
        <v>2465</v>
      </c>
      <c r="E879" s="8"/>
      <c r="F879" s="4" t="s">
        <v>2723</v>
      </c>
      <c r="G879" s="4" t="s">
        <v>2347</v>
      </c>
      <c r="H879" s="4" t="s">
        <v>60</v>
      </c>
      <c r="J879" s="4" t="s">
        <v>310</v>
      </c>
      <c r="K879" s="4" t="s">
        <v>311</v>
      </c>
      <c r="L879" s="5">
        <v>39331</v>
      </c>
      <c r="M879" s="5">
        <v>39332</v>
      </c>
      <c r="S879" s="4" t="s">
        <v>365</v>
      </c>
      <c r="T879" s="4" t="s">
        <v>2466</v>
      </c>
      <c r="U879" s="4" t="s">
        <v>42</v>
      </c>
      <c r="V879" s="4">
        <f>0</f>
        <v>0</v>
      </c>
      <c r="W879" s="4" t="s">
        <v>2717</v>
      </c>
      <c r="X879" s="4" t="s">
        <v>44</v>
      </c>
    </row>
    <row r="880" spans="1:30" s="4" customFormat="1" x14ac:dyDescent="0.25">
      <c r="A880" s="8" t="s">
        <v>3949</v>
      </c>
      <c r="B880" s="4" t="s">
        <v>2724</v>
      </c>
      <c r="C880" s="4" t="s">
        <v>2464</v>
      </c>
      <c r="D880" s="4" t="s">
        <v>2465</v>
      </c>
      <c r="E880" s="8"/>
      <c r="F880" s="4" t="s">
        <v>2723</v>
      </c>
      <c r="G880" s="4" t="s">
        <v>2347</v>
      </c>
      <c r="H880" s="4" t="s">
        <v>60</v>
      </c>
      <c r="J880" s="4" t="s">
        <v>310</v>
      </c>
      <c r="K880" s="4" t="s">
        <v>311</v>
      </c>
      <c r="L880" s="5">
        <v>39331</v>
      </c>
      <c r="M880" s="5">
        <v>39332</v>
      </c>
      <c r="S880" s="4" t="s">
        <v>365</v>
      </c>
      <c r="T880" s="4" t="s">
        <v>2466</v>
      </c>
      <c r="U880" s="4" t="s">
        <v>42</v>
      </c>
      <c r="V880" s="4">
        <f>0</f>
        <v>0</v>
      </c>
      <c r="W880" s="4" t="s">
        <v>2717</v>
      </c>
      <c r="X880" s="4" t="s">
        <v>44</v>
      </c>
    </row>
    <row r="881" spans="1:27" s="4" customFormat="1" x14ac:dyDescent="0.25">
      <c r="A881" s="8" t="s">
        <v>3949</v>
      </c>
      <c r="B881" s="4" t="s">
        <v>2725</v>
      </c>
      <c r="C881" s="4" t="s">
        <v>2464</v>
      </c>
      <c r="D881" s="4" t="s">
        <v>2465</v>
      </c>
      <c r="E881" s="8"/>
      <c r="F881" s="4" t="s">
        <v>2723</v>
      </c>
      <c r="G881" s="4" t="s">
        <v>2347</v>
      </c>
      <c r="H881" s="4" t="s">
        <v>60</v>
      </c>
      <c r="J881" s="4" t="s">
        <v>310</v>
      </c>
      <c r="K881" s="4" t="s">
        <v>311</v>
      </c>
      <c r="L881" s="5">
        <v>39331</v>
      </c>
      <c r="M881" s="5">
        <v>39332</v>
      </c>
      <c r="S881" s="4" t="s">
        <v>365</v>
      </c>
      <c r="T881" s="4" t="s">
        <v>2466</v>
      </c>
      <c r="U881" s="4" t="s">
        <v>42</v>
      </c>
      <c r="V881" s="4">
        <f>0</f>
        <v>0</v>
      </c>
      <c r="W881" s="4" t="s">
        <v>2717</v>
      </c>
      <c r="X881" s="4" t="s">
        <v>44</v>
      </c>
    </row>
    <row r="882" spans="1:27" s="4" customFormat="1" x14ac:dyDescent="0.25">
      <c r="A882" s="8" t="s">
        <v>3949</v>
      </c>
      <c r="B882" s="4" t="s">
        <v>2726</v>
      </c>
      <c r="C882" s="4" t="s">
        <v>2464</v>
      </c>
      <c r="D882" s="4" t="s">
        <v>2465</v>
      </c>
      <c r="E882" s="8"/>
      <c r="F882" s="4" t="s">
        <v>2727</v>
      </c>
      <c r="G882" s="4" t="s">
        <v>2347</v>
      </c>
      <c r="H882" s="4" t="s">
        <v>60</v>
      </c>
      <c r="J882" s="4" t="s">
        <v>310</v>
      </c>
      <c r="K882" s="4" t="s">
        <v>311</v>
      </c>
      <c r="L882" s="5">
        <v>39331</v>
      </c>
      <c r="M882" s="5">
        <v>39332</v>
      </c>
      <c r="S882" s="4" t="s">
        <v>365</v>
      </c>
      <c r="T882" s="4" t="s">
        <v>2466</v>
      </c>
      <c r="U882" s="4" t="s">
        <v>42</v>
      </c>
      <c r="V882" s="4">
        <f>0</f>
        <v>0</v>
      </c>
      <c r="W882" s="4" t="s">
        <v>2728</v>
      </c>
      <c r="X882" s="4" t="s">
        <v>44</v>
      </c>
    </row>
    <row r="883" spans="1:27" s="4" customFormat="1" x14ac:dyDescent="0.25">
      <c r="A883" s="8" t="s">
        <v>3949</v>
      </c>
      <c r="B883" s="4" t="s">
        <v>2729</v>
      </c>
      <c r="C883" s="4" t="s">
        <v>2464</v>
      </c>
      <c r="D883" s="4" t="s">
        <v>2465</v>
      </c>
      <c r="E883" s="8"/>
      <c r="F883" s="4" t="s">
        <v>2727</v>
      </c>
      <c r="G883" s="4" t="s">
        <v>2347</v>
      </c>
      <c r="H883" s="4" t="s">
        <v>60</v>
      </c>
      <c r="J883" s="4" t="s">
        <v>310</v>
      </c>
      <c r="K883" s="4" t="s">
        <v>311</v>
      </c>
      <c r="L883" s="5">
        <v>39331</v>
      </c>
      <c r="M883" s="5">
        <v>39332</v>
      </c>
      <c r="S883" s="4" t="s">
        <v>365</v>
      </c>
      <c r="T883" s="4" t="s">
        <v>2466</v>
      </c>
      <c r="U883" s="4" t="s">
        <v>42</v>
      </c>
      <c r="V883" s="4">
        <f>0</f>
        <v>0</v>
      </c>
      <c r="W883" s="4" t="s">
        <v>2717</v>
      </c>
      <c r="X883" s="4" t="s">
        <v>44</v>
      </c>
    </row>
    <row r="884" spans="1:27" s="4" customFormat="1" x14ac:dyDescent="0.25">
      <c r="A884" s="8" t="s">
        <v>3949</v>
      </c>
      <c r="B884" s="4" t="s">
        <v>2730</v>
      </c>
      <c r="C884" s="4" t="s">
        <v>2464</v>
      </c>
      <c r="D884" s="4" t="s">
        <v>2465</v>
      </c>
      <c r="E884" s="8"/>
      <c r="F884" s="4" t="s">
        <v>2723</v>
      </c>
      <c r="G884" s="4" t="s">
        <v>2347</v>
      </c>
      <c r="H884" s="4" t="s">
        <v>60</v>
      </c>
      <c r="J884" s="4" t="s">
        <v>310</v>
      </c>
      <c r="K884" s="4" t="s">
        <v>311</v>
      </c>
      <c r="L884" s="5">
        <v>39331</v>
      </c>
      <c r="M884" s="5">
        <v>39332</v>
      </c>
      <c r="S884" s="4" t="s">
        <v>365</v>
      </c>
      <c r="T884" s="4" t="s">
        <v>2466</v>
      </c>
      <c r="U884" s="4" t="s">
        <v>42</v>
      </c>
      <c r="V884" s="4">
        <f>0</f>
        <v>0</v>
      </c>
      <c r="W884" s="4" t="s">
        <v>2717</v>
      </c>
      <c r="X884" s="4" t="s">
        <v>44</v>
      </c>
    </row>
    <row r="885" spans="1:27" s="4" customFormat="1" x14ac:dyDescent="0.25">
      <c r="A885" s="8" t="s">
        <v>3949</v>
      </c>
      <c r="B885" s="4" t="s">
        <v>2731</v>
      </c>
      <c r="C885" s="4" t="s">
        <v>2464</v>
      </c>
      <c r="D885" s="4" t="s">
        <v>2465</v>
      </c>
      <c r="E885" s="8"/>
      <c r="F885" s="4" t="s">
        <v>281</v>
      </c>
      <c r="G885" s="4" t="s">
        <v>2347</v>
      </c>
      <c r="H885" s="4" t="s">
        <v>60</v>
      </c>
      <c r="J885" s="4" t="s">
        <v>310</v>
      </c>
      <c r="K885" s="4" t="s">
        <v>311</v>
      </c>
      <c r="L885" s="5">
        <v>39331</v>
      </c>
      <c r="M885" s="5">
        <v>39332</v>
      </c>
      <c r="Q885" s="5">
        <v>43629</v>
      </c>
      <c r="R885" s="5">
        <v>43629</v>
      </c>
      <c r="S885" s="4" t="s">
        <v>365</v>
      </c>
      <c r="T885" s="4" t="s">
        <v>2466</v>
      </c>
      <c r="U885" s="4" t="s">
        <v>42</v>
      </c>
      <c r="V885" s="4">
        <f>0</f>
        <v>0</v>
      </c>
      <c r="W885" s="4" t="s">
        <v>2717</v>
      </c>
      <c r="X885" s="4" t="s">
        <v>44</v>
      </c>
      <c r="AA885" s="4" t="s">
        <v>113</v>
      </c>
    </row>
    <row r="886" spans="1:27" s="8" customFormat="1" x14ac:dyDescent="0.25">
      <c r="A886" s="8" t="s">
        <v>3949</v>
      </c>
      <c r="B886" s="8" t="s">
        <v>2732</v>
      </c>
      <c r="C886" s="8" t="s">
        <v>2733</v>
      </c>
      <c r="D886" s="8" t="s">
        <v>2734</v>
      </c>
      <c r="F886" s="8" t="s">
        <v>281</v>
      </c>
      <c r="G886" s="8" t="s">
        <v>2735</v>
      </c>
      <c r="H886" s="8" t="s">
        <v>60</v>
      </c>
      <c r="J886" s="8" t="s">
        <v>310</v>
      </c>
      <c r="K886" s="8" t="s">
        <v>311</v>
      </c>
      <c r="L886" s="9">
        <v>39331</v>
      </c>
      <c r="M886" s="9">
        <v>39332</v>
      </c>
      <c r="S886" s="8" t="s">
        <v>365</v>
      </c>
      <c r="T886" s="8" t="s">
        <v>2466</v>
      </c>
      <c r="U886" s="8" t="s">
        <v>42</v>
      </c>
      <c r="V886" s="8">
        <f>0</f>
        <v>0</v>
      </c>
      <c r="W886" s="8" t="s">
        <v>2728</v>
      </c>
      <c r="X886" s="8" t="s">
        <v>44</v>
      </c>
    </row>
    <row r="887" spans="1:27" s="8" customFormat="1" x14ac:dyDescent="0.25">
      <c r="A887" s="8" t="s">
        <v>3949</v>
      </c>
      <c r="B887" s="8" t="s">
        <v>2736</v>
      </c>
      <c r="C887" s="8" t="s">
        <v>2733</v>
      </c>
      <c r="D887" s="8" t="s">
        <v>2734</v>
      </c>
      <c r="F887" s="8" t="s">
        <v>2723</v>
      </c>
      <c r="G887" s="8" t="s">
        <v>2735</v>
      </c>
      <c r="H887" s="8" t="s">
        <v>60</v>
      </c>
      <c r="J887" s="8" t="s">
        <v>310</v>
      </c>
      <c r="K887" s="8" t="s">
        <v>311</v>
      </c>
      <c r="L887" s="9">
        <v>39331</v>
      </c>
      <c r="M887" s="9">
        <v>39332</v>
      </c>
      <c r="S887" s="8" t="s">
        <v>365</v>
      </c>
      <c r="T887" s="8" t="s">
        <v>2737</v>
      </c>
      <c r="U887" s="8" t="s">
        <v>42</v>
      </c>
      <c r="V887" s="8">
        <f>0</f>
        <v>0</v>
      </c>
      <c r="W887" s="8" t="s">
        <v>2717</v>
      </c>
      <c r="X887" s="8" t="s">
        <v>44</v>
      </c>
    </row>
    <row r="888" spans="1:27" s="8" customFormat="1" x14ac:dyDescent="0.25">
      <c r="A888" s="8" t="s">
        <v>3949</v>
      </c>
      <c r="B888" s="8" t="s">
        <v>2738</v>
      </c>
      <c r="C888" s="8" t="s">
        <v>2733</v>
      </c>
      <c r="D888" s="8" t="s">
        <v>2734</v>
      </c>
      <c r="F888" s="8" t="s">
        <v>2723</v>
      </c>
      <c r="G888" s="8" t="s">
        <v>2735</v>
      </c>
      <c r="H888" s="8" t="s">
        <v>60</v>
      </c>
      <c r="J888" s="8" t="s">
        <v>310</v>
      </c>
      <c r="K888" s="8" t="s">
        <v>311</v>
      </c>
      <c r="L888" s="9">
        <v>39331</v>
      </c>
      <c r="M888" s="9">
        <v>39332</v>
      </c>
      <c r="S888" s="8" t="s">
        <v>365</v>
      </c>
      <c r="T888" s="8" t="s">
        <v>2466</v>
      </c>
      <c r="U888" s="8" t="s">
        <v>42</v>
      </c>
      <c r="V888" s="8">
        <f>0</f>
        <v>0</v>
      </c>
      <c r="W888" s="8" t="s">
        <v>2717</v>
      </c>
      <c r="X888" s="8" t="s">
        <v>44</v>
      </c>
    </row>
    <row r="889" spans="1:27" s="8" customFormat="1" x14ac:dyDescent="0.25">
      <c r="A889" s="8" t="s">
        <v>3949</v>
      </c>
      <c r="B889" s="8" t="s">
        <v>2739</v>
      </c>
      <c r="C889" s="8" t="s">
        <v>2733</v>
      </c>
      <c r="D889" s="8" t="s">
        <v>2734</v>
      </c>
      <c r="F889" s="8" t="s">
        <v>281</v>
      </c>
      <c r="G889" s="8" t="s">
        <v>2735</v>
      </c>
      <c r="H889" s="8" t="s">
        <v>60</v>
      </c>
      <c r="J889" s="8" t="s">
        <v>310</v>
      </c>
      <c r="K889" s="8" t="s">
        <v>311</v>
      </c>
      <c r="L889" s="9">
        <v>39331</v>
      </c>
      <c r="M889" s="9">
        <v>39332</v>
      </c>
      <c r="S889" s="8" t="s">
        <v>365</v>
      </c>
      <c r="T889" s="8" t="s">
        <v>2466</v>
      </c>
      <c r="U889" s="8" t="s">
        <v>42</v>
      </c>
      <c r="V889" s="8">
        <f>0</f>
        <v>0</v>
      </c>
      <c r="W889" s="8" t="s">
        <v>2717</v>
      </c>
      <c r="X889" s="8" t="s">
        <v>44</v>
      </c>
    </row>
    <row r="890" spans="1:27" s="8" customFormat="1" x14ac:dyDescent="0.25">
      <c r="A890" s="8" t="s">
        <v>3949</v>
      </c>
      <c r="B890" s="8" t="s">
        <v>2740</v>
      </c>
      <c r="C890" s="8" t="s">
        <v>2733</v>
      </c>
      <c r="D890" s="8" t="s">
        <v>2734</v>
      </c>
      <c r="F890" s="8" t="s">
        <v>2727</v>
      </c>
      <c r="G890" s="8" t="s">
        <v>2735</v>
      </c>
      <c r="H890" s="8" t="s">
        <v>60</v>
      </c>
      <c r="J890" s="8" t="s">
        <v>310</v>
      </c>
      <c r="K890" s="8" t="s">
        <v>311</v>
      </c>
      <c r="L890" s="9">
        <v>39331</v>
      </c>
      <c r="M890" s="9">
        <v>39332</v>
      </c>
      <c r="S890" s="8" t="s">
        <v>365</v>
      </c>
      <c r="T890" s="8" t="s">
        <v>2466</v>
      </c>
      <c r="U890" s="8" t="s">
        <v>42</v>
      </c>
      <c r="V890" s="8">
        <f>0</f>
        <v>0</v>
      </c>
      <c r="W890" s="8" t="s">
        <v>2717</v>
      </c>
      <c r="X890" s="8" t="s">
        <v>44</v>
      </c>
    </row>
    <row r="891" spans="1:27" s="8" customFormat="1" x14ac:dyDescent="0.25">
      <c r="A891" s="8" t="s">
        <v>3949</v>
      </c>
      <c r="B891" s="8" t="s">
        <v>2741</v>
      </c>
      <c r="C891" s="8" t="s">
        <v>2733</v>
      </c>
      <c r="D891" s="8" t="s">
        <v>2734</v>
      </c>
      <c r="F891" s="8" t="s">
        <v>2727</v>
      </c>
      <c r="G891" s="8" t="s">
        <v>2735</v>
      </c>
      <c r="H891" s="8" t="s">
        <v>60</v>
      </c>
      <c r="J891" s="8" t="s">
        <v>310</v>
      </c>
      <c r="K891" s="8" t="s">
        <v>311</v>
      </c>
      <c r="L891" s="9">
        <v>39331</v>
      </c>
      <c r="M891" s="9">
        <v>39332</v>
      </c>
      <c r="S891" s="8" t="s">
        <v>365</v>
      </c>
      <c r="U891" s="8" t="s">
        <v>42</v>
      </c>
      <c r="V891" s="8">
        <f>0</f>
        <v>0</v>
      </c>
      <c r="X891" s="8" t="s">
        <v>44</v>
      </c>
    </row>
    <row r="892" spans="1:27" s="8" customFormat="1" x14ac:dyDescent="0.25">
      <c r="A892" s="8" t="s">
        <v>3949</v>
      </c>
      <c r="B892" s="8" t="s">
        <v>2742</v>
      </c>
      <c r="C892" s="8" t="s">
        <v>2733</v>
      </c>
      <c r="D892" s="8" t="s">
        <v>2734</v>
      </c>
      <c r="F892" s="8" t="s">
        <v>2727</v>
      </c>
      <c r="G892" s="8" t="s">
        <v>2735</v>
      </c>
      <c r="H892" s="8" t="s">
        <v>60</v>
      </c>
      <c r="J892" s="8" t="s">
        <v>310</v>
      </c>
      <c r="K892" s="8" t="s">
        <v>311</v>
      </c>
      <c r="L892" s="9">
        <v>39331</v>
      </c>
      <c r="M892" s="9">
        <v>39332</v>
      </c>
      <c r="S892" s="8" t="s">
        <v>365</v>
      </c>
      <c r="T892" s="8" t="s">
        <v>2466</v>
      </c>
      <c r="U892" s="8" t="s">
        <v>42</v>
      </c>
      <c r="V892" s="8">
        <f>0</f>
        <v>0</v>
      </c>
      <c r="W892" s="8" t="s">
        <v>2717</v>
      </c>
      <c r="X892" s="8" t="s">
        <v>44</v>
      </c>
    </row>
    <row r="893" spans="1:27" s="8" customFormat="1" x14ac:dyDescent="0.25">
      <c r="A893" s="8" t="s">
        <v>3949</v>
      </c>
      <c r="B893" s="8" t="s">
        <v>2743</v>
      </c>
      <c r="C893" s="8" t="s">
        <v>2733</v>
      </c>
      <c r="D893" s="8" t="s">
        <v>2734</v>
      </c>
      <c r="F893" s="8" t="s">
        <v>2744</v>
      </c>
      <c r="G893" s="8" t="s">
        <v>2735</v>
      </c>
      <c r="H893" s="8" t="s">
        <v>60</v>
      </c>
      <c r="J893" s="8" t="s">
        <v>310</v>
      </c>
      <c r="K893" s="8" t="s">
        <v>311</v>
      </c>
      <c r="L893" s="9">
        <v>39331</v>
      </c>
      <c r="M893" s="9">
        <v>39332</v>
      </c>
      <c r="S893" s="8" t="s">
        <v>365</v>
      </c>
      <c r="T893" s="8" t="s">
        <v>2466</v>
      </c>
      <c r="U893" s="8" t="s">
        <v>42</v>
      </c>
      <c r="V893" s="8">
        <f>0</f>
        <v>0</v>
      </c>
      <c r="W893" s="8" t="s">
        <v>2717</v>
      </c>
      <c r="X893" s="8" t="s">
        <v>44</v>
      </c>
    </row>
    <row r="894" spans="1:27" s="8" customFormat="1" x14ac:dyDescent="0.25">
      <c r="A894" s="8" t="s">
        <v>3949</v>
      </c>
      <c r="B894" s="8" t="s">
        <v>2745</v>
      </c>
      <c r="C894" s="8" t="s">
        <v>2733</v>
      </c>
      <c r="D894" s="8" t="s">
        <v>2734</v>
      </c>
      <c r="F894" s="8" t="s">
        <v>2727</v>
      </c>
      <c r="G894" s="8" t="s">
        <v>2735</v>
      </c>
      <c r="H894" s="8" t="s">
        <v>60</v>
      </c>
      <c r="J894" s="8" t="s">
        <v>310</v>
      </c>
      <c r="K894" s="8" t="s">
        <v>311</v>
      </c>
      <c r="L894" s="9">
        <v>39331</v>
      </c>
      <c r="M894" s="9">
        <v>39332</v>
      </c>
      <c r="S894" s="8" t="s">
        <v>365</v>
      </c>
      <c r="T894" s="8" t="s">
        <v>2466</v>
      </c>
      <c r="U894" s="8" t="s">
        <v>42</v>
      </c>
      <c r="V894" s="8">
        <f>0</f>
        <v>0</v>
      </c>
      <c r="W894" s="8" t="s">
        <v>2717</v>
      </c>
      <c r="X894" s="8" t="s">
        <v>44</v>
      </c>
    </row>
    <row r="895" spans="1:27" s="8" customFormat="1" x14ac:dyDescent="0.25">
      <c r="A895" s="8" t="s">
        <v>3949</v>
      </c>
      <c r="B895" s="8" t="s">
        <v>2746</v>
      </c>
      <c r="C895" s="8" t="s">
        <v>2733</v>
      </c>
      <c r="D895" s="8" t="s">
        <v>2734</v>
      </c>
      <c r="F895" s="8" t="s">
        <v>281</v>
      </c>
      <c r="G895" s="8" t="s">
        <v>2735</v>
      </c>
      <c r="H895" s="8" t="s">
        <v>60</v>
      </c>
      <c r="J895" s="8" t="s">
        <v>310</v>
      </c>
      <c r="K895" s="8" t="s">
        <v>311</v>
      </c>
      <c r="L895" s="9">
        <v>39331</v>
      </c>
      <c r="M895" s="9">
        <v>39332</v>
      </c>
      <c r="S895" s="8" t="s">
        <v>365</v>
      </c>
      <c r="T895" s="8" t="s">
        <v>2466</v>
      </c>
      <c r="U895" s="8" t="s">
        <v>42</v>
      </c>
      <c r="V895" s="8">
        <f>0</f>
        <v>0</v>
      </c>
      <c r="W895" s="8" t="s">
        <v>2717</v>
      </c>
      <c r="X895" s="8" t="s">
        <v>44</v>
      </c>
    </row>
    <row r="896" spans="1:27" s="8" customFormat="1" x14ac:dyDescent="0.25">
      <c r="A896" s="8" t="s">
        <v>3949</v>
      </c>
      <c r="B896" s="8" t="s">
        <v>2747</v>
      </c>
      <c r="C896" s="8" t="s">
        <v>2733</v>
      </c>
      <c r="D896" s="8" t="s">
        <v>2734</v>
      </c>
      <c r="F896" s="8" t="s">
        <v>281</v>
      </c>
      <c r="G896" s="8" t="s">
        <v>2735</v>
      </c>
      <c r="H896" s="8" t="s">
        <v>60</v>
      </c>
      <c r="J896" s="8" t="s">
        <v>310</v>
      </c>
      <c r="K896" s="8" t="s">
        <v>311</v>
      </c>
      <c r="L896" s="9">
        <v>39331</v>
      </c>
      <c r="M896" s="9">
        <v>39332</v>
      </c>
      <c r="S896" s="8" t="s">
        <v>365</v>
      </c>
      <c r="T896" s="8" t="s">
        <v>2466</v>
      </c>
      <c r="U896" s="8" t="s">
        <v>42</v>
      </c>
      <c r="V896" s="8">
        <f>0</f>
        <v>0</v>
      </c>
      <c r="W896" s="8" t="s">
        <v>2717</v>
      </c>
      <c r="X896" s="8" t="s">
        <v>44</v>
      </c>
    </row>
    <row r="897" spans="1:24" s="8" customFormat="1" x14ac:dyDescent="0.25">
      <c r="A897" s="8" t="s">
        <v>3949</v>
      </c>
      <c r="B897" s="8" t="s">
        <v>2748</v>
      </c>
      <c r="C897" s="8" t="s">
        <v>2749</v>
      </c>
      <c r="D897" s="8" t="s">
        <v>2734</v>
      </c>
      <c r="F897" s="8" t="s">
        <v>281</v>
      </c>
      <c r="G897" s="8" t="s">
        <v>2735</v>
      </c>
      <c r="H897" s="8" t="s">
        <v>60</v>
      </c>
      <c r="J897" s="8" t="s">
        <v>310</v>
      </c>
      <c r="K897" s="8" t="s">
        <v>311</v>
      </c>
      <c r="L897" s="9">
        <v>39331</v>
      </c>
      <c r="M897" s="9">
        <v>39332</v>
      </c>
      <c r="S897" s="8" t="s">
        <v>365</v>
      </c>
      <c r="T897" s="8" t="s">
        <v>2466</v>
      </c>
      <c r="U897" s="8" t="s">
        <v>42</v>
      </c>
      <c r="V897" s="8">
        <f>0</f>
        <v>0</v>
      </c>
      <c r="W897" s="8" t="s">
        <v>2717</v>
      </c>
      <c r="X897" s="8" t="s">
        <v>44</v>
      </c>
    </row>
    <row r="898" spans="1:24" s="8" customFormat="1" x14ac:dyDescent="0.25">
      <c r="A898" s="8" t="s">
        <v>3949</v>
      </c>
      <c r="B898" s="8" t="s">
        <v>2750</v>
      </c>
      <c r="C898" s="8" t="s">
        <v>2478</v>
      </c>
      <c r="D898" s="8" t="s">
        <v>2751</v>
      </c>
      <c r="F898" s="8" t="s">
        <v>281</v>
      </c>
      <c r="G898" s="8" t="s">
        <v>2480</v>
      </c>
      <c r="H898" s="8" t="s">
        <v>60</v>
      </c>
      <c r="J898" s="8" t="s">
        <v>310</v>
      </c>
      <c r="K898" s="8" t="s">
        <v>311</v>
      </c>
      <c r="L898" s="9">
        <v>39331</v>
      </c>
      <c r="M898" s="9">
        <v>39332</v>
      </c>
      <c r="S898" s="8" t="s">
        <v>365</v>
      </c>
      <c r="T898" s="8" t="s">
        <v>2466</v>
      </c>
      <c r="U898" s="8" t="s">
        <v>42</v>
      </c>
      <c r="V898" s="8">
        <f>0</f>
        <v>0</v>
      </c>
      <c r="W898" s="8" t="s">
        <v>2717</v>
      </c>
      <c r="X898" s="8" t="s">
        <v>44</v>
      </c>
    </row>
    <row r="899" spans="1:24" s="8" customFormat="1" x14ac:dyDescent="0.25">
      <c r="A899" s="8" t="s">
        <v>3949</v>
      </c>
      <c r="B899" s="8" t="s">
        <v>2752</v>
      </c>
      <c r="C899" s="8" t="s">
        <v>2478</v>
      </c>
      <c r="D899" s="8" t="s">
        <v>2751</v>
      </c>
      <c r="F899" s="8" t="s">
        <v>281</v>
      </c>
      <c r="G899" s="8" t="s">
        <v>2480</v>
      </c>
      <c r="H899" s="8" t="s">
        <v>60</v>
      </c>
      <c r="J899" s="8" t="s">
        <v>310</v>
      </c>
      <c r="K899" s="8" t="s">
        <v>311</v>
      </c>
      <c r="L899" s="9">
        <v>39331</v>
      </c>
      <c r="M899" s="9">
        <v>39332</v>
      </c>
      <c r="S899" s="8" t="s">
        <v>365</v>
      </c>
      <c r="T899" s="8" t="s">
        <v>2466</v>
      </c>
      <c r="U899" s="8" t="s">
        <v>42</v>
      </c>
      <c r="V899" s="8">
        <f>0</f>
        <v>0</v>
      </c>
      <c r="W899" s="8" t="s">
        <v>2728</v>
      </c>
      <c r="X899" s="8" t="s">
        <v>44</v>
      </c>
    </row>
    <row r="900" spans="1:24" s="8" customFormat="1" x14ac:dyDescent="0.25">
      <c r="A900" s="8" t="s">
        <v>3949</v>
      </c>
      <c r="B900" s="8" t="s">
        <v>2753</v>
      </c>
      <c r="C900" s="8" t="s">
        <v>2478</v>
      </c>
      <c r="D900" s="8" t="s">
        <v>2751</v>
      </c>
      <c r="F900" s="8" t="s">
        <v>2727</v>
      </c>
      <c r="G900" s="8" t="s">
        <v>2480</v>
      </c>
      <c r="H900" s="8" t="s">
        <v>60</v>
      </c>
      <c r="J900" s="8" t="s">
        <v>310</v>
      </c>
      <c r="K900" s="8" t="s">
        <v>311</v>
      </c>
      <c r="L900" s="9">
        <v>39331</v>
      </c>
      <c r="M900" s="9">
        <v>39332</v>
      </c>
      <c r="S900" s="8" t="s">
        <v>365</v>
      </c>
      <c r="T900" s="8" t="s">
        <v>2466</v>
      </c>
      <c r="U900" s="8" t="s">
        <v>42</v>
      </c>
      <c r="V900" s="8">
        <f>0</f>
        <v>0</v>
      </c>
      <c r="W900" s="8" t="s">
        <v>2728</v>
      </c>
      <c r="X900" s="8" t="s">
        <v>44</v>
      </c>
    </row>
    <row r="901" spans="1:24" s="8" customFormat="1" x14ac:dyDescent="0.25">
      <c r="A901" s="8" t="s">
        <v>3949</v>
      </c>
      <c r="B901" s="8" t="s">
        <v>2754</v>
      </c>
      <c r="C901" s="8" t="s">
        <v>2478</v>
      </c>
      <c r="D901" s="8" t="s">
        <v>2755</v>
      </c>
      <c r="F901" s="8" t="s">
        <v>2727</v>
      </c>
      <c r="G901" s="8" t="s">
        <v>2480</v>
      </c>
      <c r="H901" s="8" t="s">
        <v>60</v>
      </c>
      <c r="J901" s="8" t="s">
        <v>310</v>
      </c>
      <c r="K901" s="8" t="s">
        <v>311</v>
      </c>
      <c r="L901" s="9">
        <v>39331</v>
      </c>
      <c r="M901" s="9">
        <v>39332</v>
      </c>
      <c r="S901" s="8" t="s">
        <v>365</v>
      </c>
      <c r="T901" s="8" t="s">
        <v>2756</v>
      </c>
      <c r="U901" s="8" t="s">
        <v>42</v>
      </c>
      <c r="V901" s="8">
        <f>0</f>
        <v>0</v>
      </c>
      <c r="W901" s="8" t="s">
        <v>2717</v>
      </c>
      <c r="X901" s="8" t="s">
        <v>44</v>
      </c>
    </row>
    <row r="902" spans="1:24" s="8" customFormat="1" x14ac:dyDescent="0.25">
      <c r="A902" s="8" t="s">
        <v>3949</v>
      </c>
      <c r="B902" s="8" t="s">
        <v>2757</v>
      </c>
      <c r="C902" s="8" t="s">
        <v>2478</v>
      </c>
      <c r="D902" s="8" t="s">
        <v>2758</v>
      </c>
      <c r="F902" s="8" t="s">
        <v>281</v>
      </c>
      <c r="G902" s="8" t="s">
        <v>2480</v>
      </c>
      <c r="H902" s="8" t="s">
        <v>60</v>
      </c>
      <c r="J902" s="8" t="s">
        <v>310</v>
      </c>
      <c r="K902" s="8" t="s">
        <v>311</v>
      </c>
      <c r="L902" s="9">
        <v>39331</v>
      </c>
      <c r="M902" s="9">
        <v>39332</v>
      </c>
      <c r="S902" s="8" t="s">
        <v>365</v>
      </c>
      <c r="T902" s="8" t="s">
        <v>2466</v>
      </c>
      <c r="U902" s="8" t="s">
        <v>42</v>
      </c>
      <c r="V902" s="8">
        <f>0</f>
        <v>0</v>
      </c>
      <c r="W902" s="8" t="s">
        <v>2717</v>
      </c>
      <c r="X902" s="8" t="s">
        <v>44</v>
      </c>
    </row>
    <row r="903" spans="1:24" s="8" customFormat="1" x14ac:dyDescent="0.25">
      <c r="A903" s="8" t="s">
        <v>3949</v>
      </c>
      <c r="B903" s="8" t="s">
        <v>2759</v>
      </c>
      <c r="C903" s="8" t="s">
        <v>2478</v>
      </c>
      <c r="D903" s="8" t="s">
        <v>2751</v>
      </c>
      <c r="F903" s="8" t="s">
        <v>281</v>
      </c>
      <c r="G903" s="8" t="s">
        <v>2480</v>
      </c>
      <c r="H903" s="8" t="s">
        <v>60</v>
      </c>
      <c r="J903" s="8" t="s">
        <v>310</v>
      </c>
      <c r="K903" s="8" t="s">
        <v>311</v>
      </c>
      <c r="L903" s="9">
        <v>39331</v>
      </c>
      <c r="M903" s="9">
        <v>39332</v>
      </c>
      <c r="S903" s="8" t="s">
        <v>365</v>
      </c>
      <c r="T903" s="8" t="s">
        <v>2466</v>
      </c>
      <c r="U903" s="8" t="s">
        <v>42</v>
      </c>
      <c r="V903" s="8">
        <f>0</f>
        <v>0</v>
      </c>
      <c r="W903" s="8" t="s">
        <v>2717</v>
      </c>
      <c r="X903" s="8" t="s">
        <v>44</v>
      </c>
    </row>
    <row r="904" spans="1:24" s="8" customFormat="1" x14ac:dyDescent="0.25">
      <c r="A904" s="8" t="s">
        <v>3949</v>
      </c>
      <c r="B904" s="8" t="s">
        <v>2760</v>
      </c>
      <c r="C904" s="8" t="s">
        <v>2478</v>
      </c>
      <c r="D904" s="8" t="s">
        <v>2751</v>
      </c>
      <c r="F904" s="8" t="s">
        <v>2723</v>
      </c>
      <c r="G904" s="8" t="s">
        <v>2480</v>
      </c>
      <c r="H904" s="8" t="s">
        <v>60</v>
      </c>
      <c r="J904" s="8" t="s">
        <v>310</v>
      </c>
      <c r="K904" s="8" t="s">
        <v>311</v>
      </c>
      <c r="L904" s="9">
        <v>39331</v>
      </c>
      <c r="M904" s="9">
        <v>39332</v>
      </c>
      <c r="S904" s="8" t="s">
        <v>365</v>
      </c>
      <c r="T904" s="8" t="s">
        <v>2466</v>
      </c>
      <c r="U904" s="8" t="s">
        <v>42</v>
      </c>
      <c r="V904" s="8">
        <f>0</f>
        <v>0</v>
      </c>
      <c r="W904" s="8" t="s">
        <v>2717</v>
      </c>
      <c r="X904" s="8" t="s">
        <v>44</v>
      </c>
    </row>
    <row r="905" spans="1:24" s="8" customFormat="1" x14ac:dyDescent="0.25">
      <c r="A905" s="8" t="s">
        <v>3949</v>
      </c>
      <c r="B905" s="8" t="s">
        <v>2761</v>
      </c>
      <c r="C905" s="8" t="s">
        <v>2478</v>
      </c>
      <c r="D905" s="8" t="s">
        <v>2751</v>
      </c>
      <c r="F905" s="8" t="s">
        <v>2727</v>
      </c>
      <c r="G905" s="8" t="s">
        <v>2480</v>
      </c>
      <c r="H905" s="8" t="s">
        <v>60</v>
      </c>
      <c r="J905" s="8" t="s">
        <v>310</v>
      </c>
      <c r="K905" s="8" t="s">
        <v>311</v>
      </c>
      <c r="L905" s="9">
        <v>39331</v>
      </c>
      <c r="M905" s="9">
        <v>39332</v>
      </c>
      <c r="S905" s="8" t="s">
        <v>365</v>
      </c>
      <c r="T905" s="8" t="s">
        <v>2466</v>
      </c>
      <c r="U905" s="8" t="s">
        <v>42</v>
      </c>
      <c r="V905" s="8">
        <f>0</f>
        <v>0</v>
      </c>
      <c r="W905" s="8" t="s">
        <v>2717</v>
      </c>
      <c r="X905" s="8" t="s">
        <v>44</v>
      </c>
    </row>
    <row r="906" spans="1:24" s="8" customFormat="1" x14ac:dyDescent="0.25">
      <c r="A906" s="8" t="s">
        <v>3949</v>
      </c>
      <c r="B906" s="8" t="s">
        <v>2762</v>
      </c>
      <c r="C906" s="8" t="s">
        <v>2478</v>
      </c>
      <c r="D906" s="8" t="s">
        <v>2751</v>
      </c>
      <c r="F906" s="8" t="s">
        <v>281</v>
      </c>
      <c r="G906" s="8" t="s">
        <v>2480</v>
      </c>
      <c r="H906" s="8" t="s">
        <v>60</v>
      </c>
      <c r="J906" s="8" t="s">
        <v>310</v>
      </c>
      <c r="K906" s="8" t="s">
        <v>311</v>
      </c>
      <c r="L906" s="9">
        <v>39331</v>
      </c>
      <c r="M906" s="9">
        <v>39332</v>
      </c>
      <c r="S906" s="8" t="s">
        <v>365</v>
      </c>
      <c r="T906" s="8" t="s">
        <v>2466</v>
      </c>
      <c r="U906" s="8" t="s">
        <v>42</v>
      </c>
      <c r="V906" s="8">
        <f>0</f>
        <v>0</v>
      </c>
      <c r="W906" s="8" t="s">
        <v>2717</v>
      </c>
      <c r="X906" s="8" t="s">
        <v>44</v>
      </c>
    </row>
    <row r="907" spans="1:24" s="8" customFormat="1" x14ac:dyDescent="0.25">
      <c r="A907" s="8" t="s">
        <v>3949</v>
      </c>
      <c r="B907" s="8" t="s">
        <v>2763</v>
      </c>
      <c r="C907" s="8" t="s">
        <v>2478</v>
      </c>
      <c r="D907" s="8" t="s">
        <v>2751</v>
      </c>
      <c r="F907" s="8" t="s">
        <v>281</v>
      </c>
      <c r="G907" s="8" t="s">
        <v>2480</v>
      </c>
      <c r="H907" s="8" t="s">
        <v>60</v>
      </c>
      <c r="J907" s="8" t="s">
        <v>310</v>
      </c>
      <c r="K907" s="8" t="s">
        <v>311</v>
      </c>
      <c r="L907" s="9">
        <v>39331</v>
      </c>
      <c r="M907" s="9">
        <v>39332</v>
      </c>
      <c r="S907" s="8" t="s">
        <v>365</v>
      </c>
      <c r="T907" s="8" t="s">
        <v>2466</v>
      </c>
      <c r="U907" s="8" t="s">
        <v>42</v>
      </c>
      <c r="V907" s="8">
        <f>0</f>
        <v>0</v>
      </c>
      <c r="W907" s="8" t="s">
        <v>2717</v>
      </c>
      <c r="X907" s="8" t="s">
        <v>44</v>
      </c>
    </row>
    <row r="908" spans="1:24" s="8" customFormat="1" x14ac:dyDescent="0.25">
      <c r="A908" s="8" t="s">
        <v>3949</v>
      </c>
      <c r="B908" s="8" t="s">
        <v>2764</v>
      </c>
      <c r="C908" s="8" t="s">
        <v>2478</v>
      </c>
      <c r="D908" s="8" t="s">
        <v>2751</v>
      </c>
      <c r="F908" s="8" t="s">
        <v>2727</v>
      </c>
      <c r="G908" s="8" t="s">
        <v>2480</v>
      </c>
      <c r="H908" s="8" t="s">
        <v>60</v>
      </c>
      <c r="J908" s="8" t="s">
        <v>310</v>
      </c>
      <c r="K908" s="8" t="s">
        <v>311</v>
      </c>
      <c r="L908" s="9">
        <v>39331</v>
      </c>
      <c r="M908" s="9">
        <v>39332</v>
      </c>
      <c r="S908" s="8" t="s">
        <v>365</v>
      </c>
      <c r="U908" s="8" t="s">
        <v>42</v>
      </c>
      <c r="V908" s="8">
        <f>0</f>
        <v>0</v>
      </c>
      <c r="X908" s="8" t="s">
        <v>44</v>
      </c>
    </row>
    <row r="909" spans="1:24" s="8" customFormat="1" x14ac:dyDescent="0.25">
      <c r="A909" s="8" t="s">
        <v>3949</v>
      </c>
      <c r="B909" s="8" t="s">
        <v>2765</v>
      </c>
      <c r="C909" s="8" t="s">
        <v>2478</v>
      </c>
      <c r="D909" s="8" t="s">
        <v>2751</v>
      </c>
      <c r="F909" s="8" t="s">
        <v>281</v>
      </c>
      <c r="G909" s="8" t="s">
        <v>2480</v>
      </c>
      <c r="H909" s="8" t="s">
        <v>60</v>
      </c>
      <c r="J909" s="8" t="s">
        <v>310</v>
      </c>
      <c r="K909" s="8" t="s">
        <v>311</v>
      </c>
      <c r="L909" s="9">
        <v>39331</v>
      </c>
      <c r="M909" s="9">
        <v>39332</v>
      </c>
      <c r="S909" s="8" t="s">
        <v>365</v>
      </c>
      <c r="T909" s="8" t="s">
        <v>2466</v>
      </c>
      <c r="U909" s="8" t="s">
        <v>42</v>
      </c>
      <c r="V909" s="8">
        <f>0</f>
        <v>0</v>
      </c>
      <c r="W909" s="8" t="s">
        <v>2717</v>
      </c>
      <c r="X909" s="8" t="s">
        <v>44</v>
      </c>
    </row>
    <row r="910" spans="1:24" s="8" customFormat="1" x14ac:dyDescent="0.25">
      <c r="A910" s="8" t="s">
        <v>3949</v>
      </c>
      <c r="B910" s="8" t="s">
        <v>2766</v>
      </c>
      <c r="C910" s="8" t="s">
        <v>2491</v>
      </c>
      <c r="D910" s="8" t="s">
        <v>2767</v>
      </c>
      <c r="F910" s="8" t="s">
        <v>2768</v>
      </c>
      <c r="G910" s="8" t="s">
        <v>2769</v>
      </c>
      <c r="H910" s="8" t="s">
        <v>60</v>
      </c>
      <c r="J910" s="8" t="s">
        <v>310</v>
      </c>
      <c r="K910" s="8" t="s">
        <v>311</v>
      </c>
      <c r="L910" s="9">
        <v>39331</v>
      </c>
      <c r="M910" s="9">
        <v>39332</v>
      </c>
      <c r="S910" s="8" t="s">
        <v>365</v>
      </c>
      <c r="T910" s="8" t="s">
        <v>2466</v>
      </c>
      <c r="U910" s="8" t="s">
        <v>42</v>
      </c>
      <c r="V910" s="8">
        <f>0</f>
        <v>0</v>
      </c>
      <c r="W910" s="8" t="s">
        <v>2728</v>
      </c>
      <c r="X910" s="8" t="s">
        <v>44</v>
      </c>
    </row>
    <row r="911" spans="1:24" s="8" customFormat="1" x14ac:dyDescent="0.25">
      <c r="A911" s="8" t="s">
        <v>3949</v>
      </c>
      <c r="B911" s="8" t="s">
        <v>2770</v>
      </c>
      <c r="C911" s="8" t="s">
        <v>2491</v>
      </c>
      <c r="D911" s="8" t="s">
        <v>2767</v>
      </c>
      <c r="F911" s="8" t="s">
        <v>281</v>
      </c>
      <c r="G911" s="8" t="s">
        <v>2769</v>
      </c>
      <c r="H911" s="8" t="s">
        <v>60</v>
      </c>
      <c r="J911" s="8" t="s">
        <v>310</v>
      </c>
      <c r="K911" s="8" t="s">
        <v>311</v>
      </c>
      <c r="L911" s="9">
        <v>39331</v>
      </c>
      <c r="M911" s="9">
        <v>39332</v>
      </c>
      <c r="S911" s="8" t="s">
        <v>365</v>
      </c>
      <c r="U911" s="8" t="s">
        <v>42</v>
      </c>
      <c r="V911" s="8">
        <f>0</f>
        <v>0</v>
      </c>
      <c r="X911" s="8" t="s">
        <v>44</v>
      </c>
    </row>
    <row r="912" spans="1:24" s="8" customFormat="1" x14ac:dyDescent="0.25">
      <c r="A912" s="8" t="s">
        <v>3949</v>
      </c>
      <c r="B912" s="8" t="s">
        <v>2771</v>
      </c>
      <c r="C912" s="8" t="s">
        <v>2491</v>
      </c>
      <c r="D912" s="8" t="s">
        <v>2767</v>
      </c>
      <c r="F912" s="8" t="s">
        <v>281</v>
      </c>
      <c r="G912" s="8" t="s">
        <v>2769</v>
      </c>
      <c r="H912" s="8" t="s">
        <v>60</v>
      </c>
      <c r="J912" s="8" t="s">
        <v>310</v>
      </c>
      <c r="K912" s="8" t="s">
        <v>311</v>
      </c>
      <c r="L912" s="9">
        <v>39331</v>
      </c>
      <c r="M912" s="9">
        <v>39332</v>
      </c>
      <c r="S912" s="8" t="s">
        <v>365</v>
      </c>
      <c r="T912" s="8" t="s">
        <v>2466</v>
      </c>
      <c r="U912" s="8" t="s">
        <v>42</v>
      </c>
      <c r="V912" s="8">
        <f>0</f>
        <v>0</v>
      </c>
      <c r="W912" s="8" t="s">
        <v>2717</v>
      </c>
      <c r="X912" s="8" t="s">
        <v>44</v>
      </c>
    </row>
    <row r="913" spans="1:24" s="8" customFormat="1" x14ac:dyDescent="0.25">
      <c r="A913" s="8" t="s">
        <v>3949</v>
      </c>
      <c r="B913" s="8" t="s">
        <v>2772</v>
      </c>
      <c r="C913" s="8" t="s">
        <v>2491</v>
      </c>
      <c r="D913" s="8" t="s">
        <v>2767</v>
      </c>
      <c r="F913" s="8" t="s">
        <v>2727</v>
      </c>
      <c r="G913" s="8" t="s">
        <v>2769</v>
      </c>
      <c r="H913" s="8" t="s">
        <v>60</v>
      </c>
      <c r="J913" s="8" t="s">
        <v>310</v>
      </c>
      <c r="K913" s="8" t="s">
        <v>311</v>
      </c>
      <c r="L913" s="9">
        <v>39331</v>
      </c>
      <c r="M913" s="9">
        <v>39332</v>
      </c>
      <c r="S913" s="8" t="s">
        <v>365</v>
      </c>
      <c r="T913" s="8" t="s">
        <v>2466</v>
      </c>
      <c r="U913" s="8" t="s">
        <v>42</v>
      </c>
      <c r="V913" s="8">
        <f>0</f>
        <v>0</v>
      </c>
      <c r="W913" s="8" t="s">
        <v>2717</v>
      </c>
      <c r="X913" s="8" t="s">
        <v>44</v>
      </c>
    </row>
    <row r="914" spans="1:24" s="8" customFormat="1" x14ac:dyDescent="0.25">
      <c r="A914" s="8" t="s">
        <v>3949</v>
      </c>
      <c r="B914" s="8" t="s">
        <v>2773</v>
      </c>
      <c r="C914" s="8" t="s">
        <v>2491</v>
      </c>
      <c r="D914" s="8" t="s">
        <v>2767</v>
      </c>
      <c r="F914" s="8" t="s">
        <v>281</v>
      </c>
      <c r="G914" s="8" t="s">
        <v>2769</v>
      </c>
      <c r="H914" s="8" t="s">
        <v>60</v>
      </c>
      <c r="J914" s="8" t="s">
        <v>310</v>
      </c>
      <c r="K914" s="8" t="s">
        <v>311</v>
      </c>
      <c r="L914" s="9">
        <v>39331</v>
      </c>
      <c r="M914" s="9">
        <v>39332</v>
      </c>
      <c r="S914" s="8" t="s">
        <v>365</v>
      </c>
      <c r="T914" s="8" t="s">
        <v>2466</v>
      </c>
      <c r="U914" s="8" t="s">
        <v>42</v>
      </c>
      <c r="V914" s="8">
        <f>0</f>
        <v>0</v>
      </c>
      <c r="W914" s="8" t="s">
        <v>2717</v>
      </c>
      <c r="X914" s="8" t="s">
        <v>44</v>
      </c>
    </row>
    <row r="915" spans="1:24" s="8" customFormat="1" x14ac:dyDescent="0.25">
      <c r="A915" s="8" t="s">
        <v>3949</v>
      </c>
      <c r="B915" s="8" t="s">
        <v>2774</v>
      </c>
      <c r="C915" s="8" t="s">
        <v>2491</v>
      </c>
      <c r="D915" s="8" t="s">
        <v>2767</v>
      </c>
      <c r="F915" s="8" t="s">
        <v>281</v>
      </c>
      <c r="G915" s="8" t="s">
        <v>2769</v>
      </c>
      <c r="H915" s="8" t="s">
        <v>60</v>
      </c>
      <c r="J915" s="8" t="s">
        <v>310</v>
      </c>
      <c r="K915" s="8" t="s">
        <v>311</v>
      </c>
      <c r="L915" s="9">
        <v>39331</v>
      </c>
      <c r="M915" s="9">
        <v>39332</v>
      </c>
      <c r="S915" s="8" t="s">
        <v>365</v>
      </c>
      <c r="T915" s="8" t="s">
        <v>2466</v>
      </c>
      <c r="U915" s="8" t="s">
        <v>42</v>
      </c>
      <c r="V915" s="8">
        <f>0</f>
        <v>0</v>
      </c>
      <c r="W915" s="8" t="s">
        <v>2717</v>
      </c>
      <c r="X915" s="8" t="s">
        <v>44</v>
      </c>
    </row>
    <row r="916" spans="1:24" s="8" customFormat="1" x14ac:dyDescent="0.25">
      <c r="A916" s="8" t="s">
        <v>3949</v>
      </c>
      <c r="B916" s="8" t="s">
        <v>2775</v>
      </c>
      <c r="C916" s="8" t="s">
        <v>2491</v>
      </c>
      <c r="D916" s="8" t="s">
        <v>2767</v>
      </c>
      <c r="F916" s="8" t="s">
        <v>281</v>
      </c>
      <c r="G916" s="8" t="s">
        <v>2769</v>
      </c>
      <c r="H916" s="8" t="s">
        <v>60</v>
      </c>
      <c r="J916" s="8" t="s">
        <v>310</v>
      </c>
      <c r="K916" s="8" t="s">
        <v>311</v>
      </c>
      <c r="L916" s="9">
        <v>39331</v>
      </c>
      <c r="M916" s="9">
        <v>39332</v>
      </c>
      <c r="S916" s="8" t="s">
        <v>365</v>
      </c>
      <c r="T916" s="8" t="s">
        <v>2466</v>
      </c>
      <c r="U916" s="8" t="s">
        <v>42</v>
      </c>
      <c r="V916" s="8">
        <f>0</f>
        <v>0</v>
      </c>
      <c r="W916" s="8" t="s">
        <v>2717</v>
      </c>
      <c r="X916" s="8" t="s">
        <v>44</v>
      </c>
    </row>
    <row r="917" spans="1:24" s="8" customFormat="1" x14ac:dyDescent="0.25">
      <c r="A917" s="8" t="s">
        <v>3949</v>
      </c>
      <c r="B917" s="8" t="s">
        <v>2776</v>
      </c>
      <c r="C917" s="8" t="s">
        <v>2491</v>
      </c>
      <c r="D917" s="8" t="s">
        <v>2767</v>
      </c>
      <c r="F917" s="8" t="s">
        <v>281</v>
      </c>
      <c r="G917" s="8" t="s">
        <v>2769</v>
      </c>
      <c r="H917" s="8" t="s">
        <v>60</v>
      </c>
      <c r="J917" s="8" t="s">
        <v>310</v>
      </c>
      <c r="K917" s="8" t="s">
        <v>311</v>
      </c>
      <c r="L917" s="9">
        <v>39331</v>
      </c>
      <c r="M917" s="9">
        <v>39332</v>
      </c>
      <c r="S917" s="8" t="s">
        <v>365</v>
      </c>
      <c r="T917" s="8" t="s">
        <v>2466</v>
      </c>
      <c r="U917" s="8" t="s">
        <v>42</v>
      </c>
      <c r="V917" s="8">
        <f>0</f>
        <v>0</v>
      </c>
      <c r="W917" s="8" t="s">
        <v>2717</v>
      </c>
      <c r="X917" s="8" t="s">
        <v>44</v>
      </c>
    </row>
    <row r="918" spans="1:24" s="8" customFormat="1" x14ac:dyDescent="0.25">
      <c r="A918" s="8" t="s">
        <v>3949</v>
      </c>
      <c r="B918" s="8" t="s">
        <v>2777</v>
      </c>
      <c r="C918" s="8" t="s">
        <v>2491</v>
      </c>
      <c r="D918" s="8" t="s">
        <v>2767</v>
      </c>
      <c r="F918" s="8" t="s">
        <v>281</v>
      </c>
      <c r="G918" s="8" t="s">
        <v>2769</v>
      </c>
      <c r="H918" s="8" t="s">
        <v>60</v>
      </c>
      <c r="J918" s="8" t="s">
        <v>310</v>
      </c>
      <c r="K918" s="8" t="s">
        <v>311</v>
      </c>
      <c r="L918" s="9">
        <v>39331</v>
      </c>
      <c r="M918" s="9">
        <v>39332</v>
      </c>
      <c r="S918" s="8" t="s">
        <v>365</v>
      </c>
      <c r="T918" s="8" t="s">
        <v>2466</v>
      </c>
      <c r="U918" s="8" t="s">
        <v>42</v>
      </c>
      <c r="V918" s="8">
        <f>0</f>
        <v>0</v>
      </c>
      <c r="W918" s="8" t="s">
        <v>2717</v>
      </c>
      <c r="X918" s="8" t="s">
        <v>44</v>
      </c>
    </row>
    <row r="919" spans="1:24" s="8" customFormat="1" x14ac:dyDescent="0.25">
      <c r="A919" s="8" t="s">
        <v>3949</v>
      </c>
      <c r="B919" s="8" t="s">
        <v>2778</v>
      </c>
      <c r="C919" s="8" t="s">
        <v>2491</v>
      </c>
      <c r="D919" s="8" t="s">
        <v>2779</v>
      </c>
      <c r="F919" s="8" t="s">
        <v>281</v>
      </c>
      <c r="G919" s="8" t="s">
        <v>2769</v>
      </c>
      <c r="H919" s="8" t="s">
        <v>60</v>
      </c>
      <c r="J919" s="8" t="s">
        <v>310</v>
      </c>
      <c r="K919" s="8" t="s">
        <v>311</v>
      </c>
      <c r="L919" s="9">
        <v>39331</v>
      </c>
      <c r="M919" s="9">
        <v>39332</v>
      </c>
      <c r="S919" s="8" t="s">
        <v>365</v>
      </c>
      <c r="T919" s="8" t="s">
        <v>2466</v>
      </c>
      <c r="U919" s="8" t="s">
        <v>42</v>
      </c>
      <c r="V919" s="8">
        <f>0</f>
        <v>0</v>
      </c>
      <c r="W919" s="8" t="s">
        <v>2717</v>
      </c>
      <c r="X919" s="8" t="s">
        <v>44</v>
      </c>
    </row>
    <row r="920" spans="1:24" s="8" customFormat="1" x14ac:dyDescent="0.25">
      <c r="A920" s="8" t="s">
        <v>3949</v>
      </c>
      <c r="B920" s="8" t="s">
        <v>2780</v>
      </c>
      <c r="C920" s="8" t="s">
        <v>2491</v>
      </c>
      <c r="D920" s="8" t="s">
        <v>2767</v>
      </c>
      <c r="F920" s="8" t="s">
        <v>281</v>
      </c>
      <c r="G920" s="8" t="s">
        <v>2769</v>
      </c>
      <c r="H920" s="8" t="s">
        <v>60</v>
      </c>
      <c r="J920" s="8" t="s">
        <v>310</v>
      </c>
      <c r="K920" s="8" t="s">
        <v>311</v>
      </c>
      <c r="L920" s="9">
        <v>39331</v>
      </c>
      <c r="M920" s="9">
        <v>39332</v>
      </c>
      <c r="S920" s="8" t="s">
        <v>365</v>
      </c>
      <c r="T920" s="8" t="s">
        <v>2466</v>
      </c>
      <c r="U920" s="8" t="s">
        <v>42</v>
      </c>
      <c r="V920" s="8">
        <f>0</f>
        <v>0</v>
      </c>
      <c r="W920" s="8" t="s">
        <v>2717</v>
      </c>
      <c r="X920" s="8" t="s">
        <v>44</v>
      </c>
    </row>
    <row r="921" spans="1:24" s="8" customFormat="1" x14ac:dyDescent="0.25">
      <c r="A921" s="8" t="s">
        <v>3949</v>
      </c>
      <c r="B921" s="8" t="s">
        <v>2781</v>
      </c>
      <c r="C921" s="8" t="s">
        <v>2491</v>
      </c>
      <c r="D921" s="8" t="s">
        <v>2767</v>
      </c>
      <c r="F921" s="8" t="s">
        <v>281</v>
      </c>
      <c r="G921" s="8" t="s">
        <v>2769</v>
      </c>
      <c r="H921" s="8" t="s">
        <v>60</v>
      </c>
      <c r="J921" s="8" t="s">
        <v>310</v>
      </c>
      <c r="K921" s="8" t="s">
        <v>311</v>
      </c>
      <c r="L921" s="9">
        <v>39331</v>
      </c>
      <c r="M921" s="9">
        <v>39332</v>
      </c>
      <c r="S921" s="8" t="s">
        <v>365</v>
      </c>
      <c r="T921" s="8" t="s">
        <v>2466</v>
      </c>
      <c r="U921" s="8" t="s">
        <v>42</v>
      </c>
      <c r="V921" s="8">
        <f>0</f>
        <v>0</v>
      </c>
      <c r="W921" s="8" t="s">
        <v>2717</v>
      </c>
      <c r="X921" s="8" t="s">
        <v>44</v>
      </c>
    </row>
    <row r="922" spans="1:24" s="8" customFormat="1" x14ac:dyDescent="0.25">
      <c r="A922" s="8" t="s">
        <v>3949</v>
      </c>
      <c r="B922" s="8" t="s">
        <v>2782</v>
      </c>
      <c r="C922" s="8" t="s">
        <v>2491</v>
      </c>
      <c r="D922" s="8" t="s">
        <v>2767</v>
      </c>
      <c r="F922" s="8" t="s">
        <v>2783</v>
      </c>
      <c r="G922" s="8" t="s">
        <v>2769</v>
      </c>
      <c r="H922" s="8" t="s">
        <v>60</v>
      </c>
      <c r="J922" s="8" t="s">
        <v>310</v>
      </c>
      <c r="K922" s="8" t="s">
        <v>311</v>
      </c>
      <c r="L922" s="9">
        <v>39331</v>
      </c>
      <c r="M922" s="9">
        <v>39332</v>
      </c>
      <c r="S922" s="8" t="s">
        <v>365</v>
      </c>
      <c r="T922" s="8" t="s">
        <v>2466</v>
      </c>
      <c r="U922" s="8" t="s">
        <v>42</v>
      </c>
      <c r="V922" s="8">
        <f>0</f>
        <v>0</v>
      </c>
      <c r="W922" s="8" t="s">
        <v>2717</v>
      </c>
      <c r="X922" s="8" t="s">
        <v>44</v>
      </c>
    </row>
    <row r="923" spans="1:24" s="8" customFormat="1" x14ac:dyDescent="0.25">
      <c r="A923" s="8" t="s">
        <v>3949</v>
      </c>
      <c r="B923" s="8" t="s">
        <v>2784</v>
      </c>
      <c r="C923" s="8" t="s">
        <v>2491</v>
      </c>
      <c r="D923" s="8" t="s">
        <v>2767</v>
      </c>
      <c r="F923" s="8" t="s">
        <v>281</v>
      </c>
      <c r="G923" s="8" t="s">
        <v>2769</v>
      </c>
      <c r="H923" s="8" t="s">
        <v>60</v>
      </c>
      <c r="J923" s="8" t="s">
        <v>310</v>
      </c>
      <c r="K923" s="8" t="s">
        <v>311</v>
      </c>
      <c r="L923" s="9">
        <v>39331</v>
      </c>
      <c r="M923" s="9">
        <v>39332</v>
      </c>
      <c r="S923" s="8" t="s">
        <v>365</v>
      </c>
      <c r="T923" s="8" t="s">
        <v>2466</v>
      </c>
      <c r="U923" s="8" t="s">
        <v>42</v>
      </c>
      <c r="V923" s="8">
        <f>0</f>
        <v>0</v>
      </c>
      <c r="W923" s="8" t="s">
        <v>2717</v>
      </c>
      <c r="X923" s="8" t="s">
        <v>44</v>
      </c>
    </row>
    <row r="924" spans="1:24" s="8" customFormat="1" x14ac:dyDescent="0.25">
      <c r="A924" s="8" t="s">
        <v>3949</v>
      </c>
      <c r="B924" s="8" t="s">
        <v>2785</v>
      </c>
      <c r="C924" s="8" t="s">
        <v>2491</v>
      </c>
      <c r="D924" s="8" t="s">
        <v>2779</v>
      </c>
      <c r="F924" s="8" t="s">
        <v>281</v>
      </c>
      <c r="G924" s="8" t="s">
        <v>2769</v>
      </c>
      <c r="H924" s="8" t="s">
        <v>60</v>
      </c>
      <c r="J924" s="8" t="s">
        <v>310</v>
      </c>
      <c r="K924" s="8" t="s">
        <v>311</v>
      </c>
      <c r="L924" s="9">
        <v>39331</v>
      </c>
      <c r="M924" s="9">
        <v>39332</v>
      </c>
      <c r="S924" s="8" t="s">
        <v>365</v>
      </c>
      <c r="U924" s="8" t="s">
        <v>42</v>
      </c>
      <c r="V924" s="8">
        <f>0</f>
        <v>0</v>
      </c>
      <c r="X924" s="8" t="s">
        <v>44</v>
      </c>
    </row>
    <row r="925" spans="1:24" s="8" customFormat="1" x14ac:dyDescent="0.25">
      <c r="A925" s="8" t="s">
        <v>3949</v>
      </c>
      <c r="B925" s="8" t="s">
        <v>2786</v>
      </c>
      <c r="C925" s="8" t="s">
        <v>2497</v>
      </c>
      <c r="D925" s="8" t="s">
        <v>2787</v>
      </c>
      <c r="F925" s="8" t="s">
        <v>281</v>
      </c>
      <c r="G925" s="8" t="s">
        <v>2788</v>
      </c>
      <c r="H925" s="8" t="s">
        <v>60</v>
      </c>
      <c r="J925" s="8" t="s">
        <v>310</v>
      </c>
      <c r="K925" s="8" t="s">
        <v>311</v>
      </c>
      <c r="L925" s="9">
        <v>39331</v>
      </c>
      <c r="M925" s="9">
        <v>39332</v>
      </c>
      <c r="S925" s="8" t="s">
        <v>365</v>
      </c>
      <c r="T925" s="8" t="s">
        <v>2466</v>
      </c>
      <c r="U925" s="8" t="s">
        <v>42</v>
      </c>
      <c r="V925" s="8">
        <f>0</f>
        <v>0</v>
      </c>
      <c r="W925" s="8" t="s">
        <v>2717</v>
      </c>
      <c r="X925" s="8" t="s">
        <v>44</v>
      </c>
    </row>
    <row r="926" spans="1:24" s="8" customFormat="1" x14ac:dyDescent="0.25">
      <c r="A926" s="8" t="s">
        <v>3949</v>
      </c>
      <c r="B926" s="8" t="s">
        <v>2789</v>
      </c>
      <c r="C926" s="8" t="s">
        <v>2497</v>
      </c>
      <c r="D926" s="8" t="s">
        <v>2790</v>
      </c>
      <c r="F926" s="8" t="s">
        <v>2783</v>
      </c>
      <c r="G926" s="8" t="s">
        <v>2788</v>
      </c>
      <c r="H926" s="8" t="s">
        <v>60</v>
      </c>
      <c r="J926" s="8" t="s">
        <v>310</v>
      </c>
      <c r="K926" s="8" t="s">
        <v>311</v>
      </c>
      <c r="L926" s="9">
        <v>39331</v>
      </c>
      <c r="M926" s="9">
        <v>39332</v>
      </c>
      <c r="S926" s="8" t="s">
        <v>365</v>
      </c>
      <c r="T926" s="8" t="s">
        <v>2466</v>
      </c>
      <c r="U926" s="8" t="s">
        <v>42</v>
      </c>
      <c r="V926" s="8">
        <f>0</f>
        <v>0</v>
      </c>
      <c r="W926" s="8" t="s">
        <v>2717</v>
      </c>
      <c r="X926" s="8" t="s">
        <v>44</v>
      </c>
    </row>
    <row r="927" spans="1:24" s="8" customFormat="1" x14ac:dyDescent="0.25">
      <c r="A927" s="8" t="s">
        <v>3949</v>
      </c>
      <c r="B927" s="8" t="s">
        <v>2791</v>
      </c>
      <c r="C927" s="8" t="s">
        <v>2497</v>
      </c>
      <c r="D927" s="8" t="s">
        <v>2790</v>
      </c>
      <c r="F927" s="8" t="s">
        <v>281</v>
      </c>
      <c r="G927" s="8" t="s">
        <v>2788</v>
      </c>
      <c r="H927" s="8" t="s">
        <v>38</v>
      </c>
      <c r="J927" s="8" t="s">
        <v>310</v>
      </c>
      <c r="K927" s="8" t="s">
        <v>311</v>
      </c>
      <c r="L927" s="9">
        <v>39331</v>
      </c>
      <c r="M927" s="9">
        <v>39332</v>
      </c>
      <c r="S927" s="8" t="s">
        <v>365</v>
      </c>
      <c r="T927" s="8" t="s">
        <v>2466</v>
      </c>
      <c r="U927" s="8" t="s">
        <v>42</v>
      </c>
      <c r="V927" s="8">
        <f>0</f>
        <v>0</v>
      </c>
      <c r="W927" s="8" t="s">
        <v>2717</v>
      </c>
      <c r="X927" s="8" t="s">
        <v>44</v>
      </c>
    </row>
    <row r="928" spans="1:24" s="8" customFormat="1" x14ac:dyDescent="0.25">
      <c r="A928" s="8" t="s">
        <v>3949</v>
      </c>
      <c r="B928" s="8" t="s">
        <v>2792</v>
      </c>
      <c r="C928" s="8" t="s">
        <v>2497</v>
      </c>
      <c r="D928" s="8" t="s">
        <v>2790</v>
      </c>
      <c r="F928" s="8" t="s">
        <v>281</v>
      </c>
      <c r="G928" s="8" t="s">
        <v>2788</v>
      </c>
      <c r="H928" s="8" t="s">
        <v>60</v>
      </c>
      <c r="J928" s="8" t="s">
        <v>310</v>
      </c>
      <c r="K928" s="8" t="s">
        <v>311</v>
      </c>
      <c r="L928" s="9">
        <v>39331</v>
      </c>
      <c r="M928" s="9">
        <v>39332</v>
      </c>
      <c r="S928" s="8" t="s">
        <v>365</v>
      </c>
      <c r="T928" s="8" t="s">
        <v>2466</v>
      </c>
      <c r="U928" s="8" t="s">
        <v>42</v>
      </c>
      <c r="V928" s="8">
        <f>0</f>
        <v>0</v>
      </c>
      <c r="W928" s="8" t="s">
        <v>2717</v>
      </c>
      <c r="X928" s="8" t="s">
        <v>44</v>
      </c>
    </row>
    <row r="929" spans="1:24" s="8" customFormat="1" x14ac:dyDescent="0.25">
      <c r="A929" s="8" t="s">
        <v>3949</v>
      </c>
      <c r="B929" s="8" t="s">
        <v>2793</v>
      </c>
      <c r="C929" s="8" t="s">
        <v>2497</v>
      </c>
      <c r="D929" s="8" t="s">
        <v>2790</v>
      </c>
      <c r="F929" s="8" t="s">
        <v>281</v>
      </c>
      <c r="G929" s="8" t="s">
        <v>2788</v>
      </c>
      <c r="H929" s="8" t="s">
        <v>60</v>
      </c>
      <c r="J929" s="8" t="s">
        <v>310</v>
      </c>
      <c r="K929" s="8" t="s">
        <v>311</v>
      </c>
      <c r="L929" s="9">
        <v>39331</v>
      </c>
      <c r="M929" s="9">
        <v>39332</v>
      </c>
      <c r="S929" s="8" t="s">
        <v>365</v>
      </c>
      <c r="T929" s="8" t="s">
        <v>2466</v>
      </c>
      <c r="U929" s="8" t="s">
        <v>42</v>
      </c>
      <c r="V929" s="8">
        <f>0</f>
        <v>0</v>
      </c>
      <c r="W929" s="8" t="s">
        <v>2717</v>
      </c>
      <c r="X929" s="8" t="s">
        <v>44</v>
      </c>
    </row>
    <row r="930" spans="1:24" s="8" customFormat="1" x14ac:dyDescent="0.25">
      <c r="A930" s="8" t="s">
        <v>3949</v>
      </c>
      <c r="B930" s="8" t="s">
        <v>2794</v>
      </c>
      <c r="C930" s="8" t="s">
        <v>2497</v>
      </c>
      <c r="D930" s="8" t="s">
        <v>2790</v>
      </c>
      <c r="F930" s="8" t="s">
        <v>281</v>
      </c>
      <c r="G930" s="8" t="s">
        <v>2788</v>
      </c>
      <c r="H930" s="8" t="s">
        <v>60</v>
      </c>
      <c r="J930" s="8" t="s">
        <v>310</v>
      </c>
      <c r="K930" s="8" t="s">
        <v>311</v>
      </c>
      <c r="L930" s="9">
        <v>39331</v>
      </c>
      <c r="M930" s="9">
        <v>39332</v>
      </c>
      <c r="S930" s="8" t="s">
        <v>365</v>
      </c>
      <c r="T930" s="8" t="s">
        <v>2466</v>
      </c>
      <c r="U930" s="8" t="s">
        <v>42</v>
      </c>
      <c r="V930" s="8">
        <f>0</f>
        <v>0</v>
      </c>
      <c r="W930" s="8" t="s">
        <v>2717</v>
      </c>
      <c r="X930" s="8" t="s">
        <v>44</v>
      </c>
    </row>
    <row r="931" spans="1:24" s="8" customFormat="1" x14ac:dyDescent="0.25">
      <c r="A931" s="8" t="s">
        <v>3949</v>
      </c>
      <c r="B931" s="8" t="s">
        <v>2795</v>
      </c>
      <c r="C931" s="8" t="s">
        <v>2497</v>
      </c>
      <c r="D931" s="8" t="s">
        <v>2790</v>
      </c>
      <c r="F931" s="8" t="s">
        <v>281</v>
      </c>
      <c r="G931" s="8" t="s">
        <v>2788</v>
      </c>
      <c r="H931" s="8" t="s">
        <v>60</v>
      </c>
      <c r="J931" s="8" t="s">
        <v>310</v>
      </c>
      <c r="K931" s="8" t="s">
        <v>311</v>
      </c>
      <c r="L931" s="9">
        <v>39331</v>
      </c>
      <c r="M931" s="9">
        <v>39332</v>
      </c>
      <c r="S931" s="8" t="s">
        <v>365</v>
      </c>
      <c r="T931" s="8" t="s">
        <v>2466</v>
      </c>
      <c r="U931" s="8" t="s">
        <v>42</v>
      </c>
      <c r="V931" s="8">
        <f>0</f>
        <v>0</v>
      </c>
      <c r="W931" s="8" t="s">
        <v>2717</v>
      </c>
      <c r="X931" s="8" t="s">
        <v>44</v>
      </c>
    </row>
    <row r="932" spans="1:24" s="8" customFormat="1" x14ac:dyDescent="0.25">
      <c r="A932" s="8" t="s">
        <v>3949</v>
      </c>
      <c r="B932" s="8" t="s">
        <v>2796</v>
      </c>
      <c r="C932" s="8" t="s">
        <v>2497</v>
      </c>
      <c r="D932" s="8" t="s">
        <v>2790</v>
      </c>
      <c r="F932" s="8" t="s">
        <v>281</v>
      </c>
      <c r="G932" s="8" t="s">
        <v>2788</v>
      </c>
      <c r="H932" s="8" t="s">
        <v>60</v>
      </c>
      <c r="J932" s="8" t="s">
        <v>310</v>
      </c>
      <c r="K932" s="8" t="s">
        <v>311</v>
      </c>
      <c r="L932" s="9">
        <v>39331</v>
      </c>
      <c r="M932" s="9">
        <v>39332</v>
      </c>
      <c r="S932" s="8" t="s">
        <v>365</v>
      </c>
      <c r="T932" s="8" t="s">
        <v>2466</v>
      </c>
      <c r="U932" s="8" t="s">
        <v>42</v>
      </c>
      <c r="V932" s="8">
        <f>0</f>
        <v>0</v>
      </c>
      <c r="W932" s="8" t="s">
        <v>2717</v>
      </c>
      <c r="X932" s="8" t="s">
        <v>44</v>
      </c>
    </row>
    <row r="933" spans="1:24" s="8" customFormat="1" x14ac:dyDescent="0.25">
      <c r="A933" s="8" t="s">
        <v>3949</v>
      </c>
      <c r="B933" s="8" t="s">
        <v>2797</v>
      </c>
      <c r="C933" s="8" t="s">
        <v>2497</v>
      </c>
      <c r="D933" s="8" t="s">
        <v>2790</v>
      </c>
      <c r="F933" s="8" t="s">
        <v>281</v>
      </c>
      <c r="G933" s="8" t="s">
        <v>2788</v>
      </c>
      <c r="H933" s="8" t="s">
        <v>60</v>
      </c>
      <c r="J933" s="8" t="s">
        <v>310</v>
      </c>
      <c r="K933" s="8" t="s">
        <v>311</v>
      </c>
      <c r="L933" s="9">
        <v>39331</v>
      </c>
      <c r="M933" s="9">
        <v>39332</v>
      </c>
      <c r="S933" s="8" t="s">
        <v>365</v>
      </c>
      <c r="T933" s="8" t="s">
        <v>2466</v>
      </c>
      <c r="U933" s="8" t="s">
        <v>42</v>
      </c>
      <c r="V933" s="8">
        <f>0</f>
        <v>0</v>
      </c>
      <c r="W933" s="8" t="s">
        <v>2717</v>
      </c>
      <c r="X933" s="8" t="s">
        <v>44</v>
      </c>
    </row>
    <row r="934" spans="1:24" s="8" customFormat="1" x14ac:dyDescent="0.25">
      <c r="A934" s="8" t="s">
        <v>3949</v>
      </c>
      <c r="B934" s="8" t="s">
        <v>2798</v>
      </c>
      <c r="C934" s="8" t="s">
        <v>2799</v>
      </c>
      <c r="D934" s="8" t="s">
        <v>2790</v>
      </c>
      <c r="F934" s="8" t="s">
        <v>281</v>
      </c>
      <c r="G934" s="8" t="s">
        <v>2788</v>
      </c>
      <c r="H934" s="8" t="s">
        <v>60</v>
      </c>
      <c r="J934" s="8" t="s">
        <v>310</v>
      </c>
      <c r="K934" s="8" t="s">
        <v>311</v>
      </c>
      <c r="L934" s="9">
        <v>39331</v>
      </c>
      <c r="M934" s="9">
        <v>39332</v>
      </c>
      <c r="S934" s="8" t="s">
        <v>365</v>
      </c>
      <c r="T934" s="8" t="s">
        <v>2466</v>
      </c>
      <c r="U934" s="8" t="s">
        <v>42</v>
      </c>
      <c r="V934" s="8">
        <f>0</f>
        <v>0</v>
      </c>
      <c r="W934" s="8" t="s">
        <v>2717</v>
      </c>
      <c r="X934" s="8" t="s">
        <v>44</v>
      </c>
    </row>
    <row r="935" spans="1:24" s="8" customFormat="1" x14ac:dyDescent="0.25">
      <c r="A935" s="8" t="s">
        <v>3949</v>
      </c>
      <c r="B935" s="8" t="s">
        <v>2800</v>
      </c>
      <c r="C935" s="8" t="s">
        <v>2497</v>
      </c>
      <c r="D935" s="8" t="s">
        <v>2790</v>
      </c>
      <c r="F935" s="8" t="s">
        <v>281</v>
      </c>
      <c r="G935" s="8" t="s">
        <v>2788</v>
      </c>
      <c r="H935" s="8" t="s">
        <v>60</v>
      </c>
      <c r="J935" s="8" t="s">
        <v>310</v>
      </c>
      <c r="K935" s="8" t="s">
        <v>311</v>
      </c>
      <c r="L935" s="9">
        <v>39331</v>
      </c>
      <c r="M935" s="9">
        <v>39332</v>
      </c>
      <c r="S935" s="8" t="s">
        <v>365</v>
      </c>
      <c r="T935" s="8" t="s">
        <v>2466</v>
      </c>
      <c r="U935" s="8" t="s">
        <v>42</v>
      </c>
      <c r="V935" s="8">
        <f>0</f>
        <v>0</v>
      </c>
      <c r="W935" s="8" t="s">
        <v>2717</v>
      </c>
      <c r="X935" s="8" t="s">
        <v>44</v>
      </c>
    </row>
    <row r="936" spans="1:24" s="8" customFormat="1" x14ac:dyDescent="0.25">
      <c r="A936" s="8" t="s">
        <v>3949</v>
      </c>
      <c r="B936" s="8" t="s">
        <v>2801</v>
      </c>
      <c r="C936" s="8" t="s">
        <v>2497</v>
      </c>
      <c r="D936" s="8" t="s">
        <v>2790</v>
      </c>
      <c r="F936" s="8" t="s">
        <v>281</v>
      </c>
      <c r="G936" s="8" t="s">
        <v>2788</v>
      </c>
      <c r="H936" s="8" t="s">
        <v>60</v>
      </c>
      <c r="J936" s="8" t="s">
        <v>310</v>
      </c>
      <c r="K936" s="8" t="s">
        <v>311</v>
      </c>
      <c r="L936" s="9">
        <v>39331</v>
      </c>
      <c r="M936" s="9">
        <v>39332</v>
      </c>
      <c r="S936" s="8" t="s">
        <v>365</v>
      </c>
      <c r="T936" s="8" t="s">
        <v>2466</v>
      </c>
      <c r="U936" s="8" t="s">
        <v>42</v>
      </c>
      <c r="V936" s="8">
        <f>0</f>
        <v>0</v>
      </c>
      <c r="W936" s="8" t="s">
        <v>2717</v>
      </c>
      <c r="X936" s="8" t="s">
        <v>44</v>
      </c>
    </row>
    <row r="937" spans="1:24" s="8" customFormat="1" x14ac:dyDescent="0.25">
      <c r="A937" s="8" t="s">
        <v>3949</v>
      </c>
      <c r="B937" s="8" t="s">
        <v>2802</v>
      </c>
      <c r="C937" s="8" t="s">
        <v>2497</v>
      </c>
      <c r="D937" s="8" t="s">
        <v>2790</v>
      </c>
      <c r="F937" s="8" t="s">
        <v>281</v>
      </c>
      <c r="G937" s="8" t="s">
        <v>2788</v>
      </c>
      <c r="H937" s="8" t="s">
        <v>60</v>
      </c>
      <c r="J937" s="8" t="s">
        <v>310</v>
      </c>
      <c r="K937" s="8" t="s">
        <v>311</v>
      </c>
      <c r="L937" s="9">
        <v>39331</v>
      </c>
      <c r="M937" s="9">
        <v>39332</v>
      </c>
      <c r="S937" s="8" t="s">
        <v>365</v>
      </c>
      <c r="T937" s="8" t="s">
        <v>2466</v>
      </c>
      <c r="U937" s="8" t="s">
        <v>42</v>
      </c>
      <c r="V937" s="8">
        <f>0</f>
        <v>0</v>
      </c>
      <c r="W937" s="8" t="s">
        <v>2717</v>
      </c>
      <c r="X937" s="8" t="s">
        <v>44</v>
      </c>
    </row>
    <row r="938" spans="1:24" s="8" customFormat="1" x14ac:dyDescent="0.25">
      <c r="A938" s="8" t="s">
        <v>3949</v>
      </c>
      <c r="B938" s="8" t="s">
        <v>2803</v>
      </c>
      <c r="C938" s="8" t="s">
        <v>2497</v>
      </c>
      <c r="D938" s="8" t="s">
        <v>2790</v>
      </c>
      <c r="F938" s="8" t="s">
        <v>281</v>
      </c>
      <c r="G938" s="8" t="s">
        <v>2788</v>
      </c>
      <c r="H938" s="8" t="s">
        <v>60</v>
      </c>
      <c r="J938" s="8" t="s">
        <v>310</v>
      </c>
      <c r="K938" s="8" t="s">
        <v>311</v>
      </c>
      <c r="L938" s="9">
        <v>39331</v>
      </c>
      <c r="M938" s="9">
        <v>39332</v>
      </c>
      <c r="S938" s="8" t="s">
        <v>365</v>
      </c>
      <c r="T938" s="8" t="s">
        <v>2466</v>
      </c>
      <c r="U938" s="8" t="s">
        <v>42</v>
      </c>
      <c r="V938" s="8">
        <f>0</f>
        <v>0</v>
      </c>
      <c r="W938" s="8" t="s">
        <v>2717</v>
      </c>
      <c r="X938" s="8" t="s">
        <v>44</v>
      </c>
    </row>
    <row r="939" spans="1:24" s="8" customFormat="1" x14ac:dyDescent="0.25">
      <c r="A939" s="8" t="s">
        <v>3949</v>
      </c>
      <c r="B939" s="8" t="s">
        <v>2804</v>
      </c>
      <c r="C939" s="8" t="s">
        <v>2497</v>
      </c>
      <c r="D939" s="8" t="s">
        <v>2790</v>
      </c>
      <c r="F939" s="8" t="s">
        <v>281</v>
      </c>
      <c r="G939" s="8" t="s">
        <v>2788</v>
      </c>
      <c r="H939" s="8" t="s">
        <v>60</v>
      </c>
      <c r="J939" s="8" t="s">
        <v>310</v>
      </c>
      <c r="K939" s="8" t="s">
        <v>311</v>
      </c>
      <c r="L939" s="9">
        <v>39331</v>
      </c>
      <c r="M939" s="9">
        <v>39332</v>
      </c>
      <c r="S939" s="8" t="s">
        <v>365</v>
      </c>
      <c r="T939" s="8" t="s">
        <v>2466</v>
      </c>
      <c r="U939" s="8" t="s">
        <v>42</v>
      </c>
      <c r="V939" s="8">
        <f>0</f>
        <v>0</v>
      </c>
      <c r="W939" s="8" t="s">
        <v>2717</v>
      </c>
      <c r="X939" s="8" t="s">
        <v>44</v>
      </c>
    </row>
    <row r="940" spans="1:24" s="8" customFormat="1" x14ac:dyDescent="0.25">
      <c r="A940" s="8" t="s">
        <v>3949</v>
      </c>
      <c r="B940" s="8" t="s">
        <v>2805</v>
      </c>
      <c r="C940" s="8" t="s">
        <v>2497</v>
      </c>
      <c r="D940" s="8" t="s">
        <v>2790</v>
      </c>
      <c r="F940" s="8" t="s">
        <v>281</v>
      </c>
      <c r="G940" s="8" t="s">
        <v>2788</v>
      </c>
      <c r="H940" s="8" t="s">
        <v>60</v>
      </c>
      <c r="J940" s="8" t="s">
        <v>310</v>
      </c>
      <c r="K940" s="8" t="s">
        <v>311</v>
      </c>
      <c r="L940" s="9">
        <v>39331</v>
      </c>
      <c r="M940" s="9">
        <v>39332</v>
      </c>
      <c r="S940" s="8" t="s">
        <v>365</v>
      </c>
      <c r="T940" s="8" t="s">
        <v>2466</v>
      </c>
      <c r="U940" s="8" t="s">
        <v>42</v>
      </c>
      <c r="V940" s="8">
        <f>0</f>
        <v>0</v>
      </c>
      <c r="W940" s="8" t="s">
        <v>2717</v>
      </c>
      <c r="X940" s="8" t="s">
        <v>44</v>
      </c>
    </row>
    <row r="941" spans="1:24" s="8" customFormat="1" x14ac:dyDescent="0.25">
      <c r="A941" s="8" t="s">
        <v>3949</v>
      </c>
      <c r="B941" s="8" t="s">
        <v>2806</v>
      </c>
      <c r="C941" s="8" t="s">
        <v>2497</v>
      </c>
      <c r="D941" s="8" t="s">
        <v>2790</v>
      </c>
      <c r="F941" s="8" t="s">
        <v>281</v>
      </c>
      <c r="G941" s="8" t="s">
        <v>2788</v>
      </c>
      <c r="H941" s="8" t="s">
        <v>60</v>
      </c>
      <c r="J941" s="8" t="s">
        <v>310</v>
      </c>
      <c r="K941" s="8" t="s">
        <v>311</v>
      </c>
      <c r="L941" s="9">
        <v>39331</v>
      </c>
      <c r="M941" s="9">
        <v>39332</v>
      </c>
      <c r="S941" s="8" t="s">
        <v>365</v>
      </c>
      <c r="T941" s="8" t="s">
        <v>2466</v>
      </c>
      <c r="U941" s="8" t="s">
        <v>42</v>
      </c>
      <c r="V941" s="8">
        <f>0</f>
        <v>0</v>
      </c>
      <c r="W941" s="8" t="s">
        <v>2717</v>
      </c>
      <c r="X941" s="8" t="s">
        <v>44</v>
      </c>
    </row>
    <row r="942" spans="1:24" s="8" customFormat="1" x14ac:dyDescent="0.25">
      <c r="A942" s="8" t="s">
        <v>3949</v>
      </c>
      <c r="B942" s="8" t="s">
        <v>2807</v>
      </c>
      <c r="C942" s="8" t="s">
        <v>2497</v>
      </c>
      <c r="D942" s="8" t="s">
        <v>2790</v>
      </c>
      <c r="F942" s="8" t="s">
        <v>281</v>
      </c>
      <c r="G942" s="8" t="s">
        <v>2788</v>
      </c>
      <c r="H942" s="8" t="s">
        <v>60</v>
      </c>
      <c r="J942" s="8" t="s">
        <v>310</v>
      </c>
      <c r="K942" s="8" t="s">
        <v>311</v>
      </c>
      <c r="L942" s="9">
        <v>39331</v>
      </c>
      <c r="M942" s="9">
        <v>39332</v>
      </c>
      <c r="S942" s="8" t="s">
        <v>365</v>
      </c>
      <c r="T942" s="8" t="s">
        <v>2466</v>
      </c>
      <c r="U942" s="8" t="s">
        <v>42</v>
      </c>
      <c r="V942" s="8">
        <f>0</f>
        <v>0</v>
      </c>
      <c r="W942" s="8" t="s">
        <v>2717</v>
      </c>
      <c r="X942" s="8" t="s">
        <v>44</v>
      </c>
    </row>
    <row r="943" spans="1:24" s="8" customFormat="1" x14ac:dyDescent="0.25">
      <c r="A943" s="8" t="s">
        <v>3949</v>
      </c>
      <c r="B943" s="8" t="s">
        <v>2808</v>
      </c>
      <c r="C943" s="8" t="s">
        <v>2809</v>
      </c>
      <c r="D943" s="8" t="s">
        <v>2810</v>
      </c>
      <c r="H943" s="8" t="s">
        <v>60</v>
      </c>
      <c r="J943" s="8" t="s">
        <v>310</v>
      </c>
      <c r="K943" s="8" t="s">
        <v>311</v>
      </c>
      <c r="L943" s="9">
        <v>39254</v>
      </c>
      <c r="M943" s="9">
        <v>39255</v>
      </c>
      <c r="S943" s="8" t="s">
        <v>356</v>
      </c>
      <c r="U943" s="8" t="s">
        <v>42</v>
      </c>
      <c r="V943" s="8">
        <f>0</f>
        <v>0</v>
      </c>
      <c r="W943" s="8" t="s">
        <v>197</v>
      </c>
      <c r="X943" s="8" t="s">
        <v>44</v>
      </c>
    </row>
    <row r="944" spans="1:24" x14ac:dyDescent="0.25">
      <c r="B944" t="s">
        <v>2811</v>
      </c>
      <c r="C944" t="s">
        <v>2139</v>
      </c>
      <c r="D944" t="s">
        <v>2812</v>
      </c>
      <c r="E944" t="s">
        <v>2813</v>
      </c>
      <c r="F944" t="s">
        <v>2137</v>
      </c>
      <c r="H944" t="s">
        <v>60</v>
      </c>
      <c r="K944" t="s">
        <v>140</v>
      </c>
      <c r="L944" s="3">
        <v>39365</v>
      </c>
      <c r="M944" s="3">
        <v>39365</v>
      </c>
      <c r="S944" t="s">
        <v>2024</v>
      </c>
      <c r="U944" t="s">
        <v>42</v>
      </c>
      <c r="V944">
        <f>0</f>
        <v>0</v>
      </c>
      <c r="W944" t="s">
        <v>147</v>
      </c>
      <c r="X944" t="s">
        <v>44</v>
      </c>
    </row>
    <row r="945" spans="1:30" x14ac:dyDescent="0.25">
      <c r="B945" t="s">
        <v>2814</v>
      </c>
      <c r="C945" t="s">
        <v>2815</v>
      </c>
      <c r="D945" t="s">
        <v>2812</v>
      </c>
      <c r="E945" t="s">
        <v>2813</v>
      </c>
      <c r="F945" t="s">
        <v>2137</v>
      </c>
      <c r="H945" t="s">
        <v>60</v>
      </c>
      <c r="K945" t="s">
        <v>140</v>
      </c>
      <c r="L945" s="3">
        <v>39365</v>
      </c>
      <c r="M945" s="3">
        <v>39365</v>
      </c>
      <c r="S945" t="s">
        <v>2024</v>
      </c>
      <c r="U945" t="s">
        <v>42</v>
      </c>
      <c r="V945">
        <f>0</f>
        <v>0</v>
      </c>
      <c r="W945" t="s">
        <v>147</v>
      </c>
      <c r="X945" t="s">
        <v>44</v>
      </c>
    </row>
    <row r="946" spans="1:30" x14ac:dyDescent="0.25">
      <c r="B946" t="s">
        <v>2816</v>
      </c>
      <c r="C946" t="s">
        <v>2817</v>
      </c>
      <c r="D946" t="s">
        <v>2818</v>
      </c>
      <c r="E946" t="s">
        <v>2819</v>
      </c>
      <c r="F946" t="s">
        <v>2137</v>
      </c>
      <c r="H946" t="s">
        <v>60</v>
      </c>
      <c r="K946" t="s">
        <v>140</v>
      </c>
      <c r="L946" s="3">
        <v>39365</v>
      </c>
      <c r="M946" s="3">
        <v>39365</v>
      </c>
      <c r="S946" t="s">
        <v>2024</v>
      </c>
      <c r="U946" t="s">
        <v>42</v>
      </c>
      <c r="V946">
        <f>0</f>
        <v>0</v>
      </c>
      <c r="W946" t="s">
        <v>147</v>
      </c>
      <c r="X946" t="s">
        <v>44</v>
      </c>
    </row>
    <row r="947" spans="1:30" x14ac:dyDescent="0.25">
      <c r="B947" t="s">
        <v>2820</v>
      </c>
      <c r="C947" t="s">
        <v>2026</v>
      </c>
      <c r="D947" t="s">
        <v>2821</v>
      </c>
      <c r="E947" t="s">
        <v>2822</v>
      </c>
      <c r="H947" t="s">
        <v>60</v>
      </c>
      <c r="K947" t="s">
        <v>140</v>
      </c>
      <c r="L947" s="3">
        <v>39365</v>
      </c>
      <c r="M947" s="3">
        <v>39365</v>
      </c>
      <c r="S947" t="s">
        <v>2024</v>
      </c>
      <c r="U947" t="s">
        <v>42</v>
      </c>
      <c r="V947">
        <f>0</f>
        <v>0</v>
      </c>
      <c r="W947" t="s">
        <v>147</v>
      </c>
      <c r="X947" t="s">
        <v>44</v>
      </c>
    </row>
    <row r="948" spans="1:30" x14ac:dyDescent="0.25">
      <c r="B948" t="s">
        <v>2823</v>
      </c>
      <c r="C948" t="s">
        <v>2026</v>
      </c>
      <c r="D948" t="s">
        <v>2824</v>
      </c>
      <c r="E948" t="s">
        <v>2822</v>
      </c>
      <c r="H948" t="s">
        <v>60</v>
      </c>
      <c r="K948" t="s">
        <v>140</v>
      </c>
      <c r="L948" s="3">
        <v>39365</v>
      </c>
      <c r="M948" s="3">
        <v>39365</v>
      </c>
      <c r="S948" t="s">
        <v>2024</v>
      </c>
      <c r="U948" t="s">
        <v>42</v>
      </c>
      <c r="V948">
        <f>0</f>
        <v>0</v>
      </c>
      <c r="W948" t="s">
        <v>2825</v>
      </c>
      <c r="X948" t="s">
        <v>44</v>
      </c>
    </row>
    <row r="949" spans="1:30" x14ac:dyDescent="0.25">
      <c r="B949" t="s">
        <v>2826</v>
      </c>
      <c r="C949" t="s">
        <v>2827</v>
      </c>
      <c r="D949" t="s">
        <v>2828</v>
      </c>
      <c r="E949" t="s">
        <v>2829</v>
      </c>
      <c r="H949" t="s">
        <v>60</v>
      </c>
      <c r="K949" t="s">
        <v>140</v>
      </c>
      <c r="L949" s="3">
        <v>39365</v>
      </c>
      <c r="M949" s="3">
        <v>39365</v>
      </c>
      <c r="S949" t="s">
        <v>2024</v>
      </c>
      <c r="U949" t="s">
        <v>42</v>
      </c>
      <c r="V949">
        <f>0</f>
        <v>0</v>
      </c>
      <c r="W949" t="s">
        <v>147</v>
      </c>
      <c r="X949" t="s">
        <v>44</v>
      </c>
    </row>
    <row r="950" spans="1:30" x14ac:dyDescent="0.25">
      <c r="B950" t="s">
        <v>2830</v>
      </c>
      <c r="C950" t="s">
        <v>2827</v>
      </c>
      <c r="D950" t="s">
        <v>2828</v>
      </c>
      <c r="E950" t="s">
        <v>2829</v>
      </c>
      <c r="H950" t="s">
        <v>60</v>
      </c>
      <c r="K950" t="s">
        <v>140</v>
      </c>
      <c r="L950" s="3">
        <v>39365</v>
      </c>
      <c r="M950" s="3">
        <v>39365</v>
      </c>
      <c r="S950" t="s">
        <v>2024</v>
      </c>
      <c r="U950" t="s">
        <v>42</v>
      </c>
      <c r="V950">
        <f>0</f>
        <v>0</v>
      </c>
      <c r="W950" t="s">
        <v>147</v>
      </c>
      <c r="X950" t="s">
        <v>44</v>
      </c>
    </row>
    <row r="951" spans="1:30" x14ac:dyDescent="0.25">
      <c r="B951" t="s">
        <v>2831</v>
      </c>
      <c r="C951" t="s">
        <v>2832</v>
      </c>
      <c r="D951" t="s">
        <v>2833</v>
      </c>
      <c r="E951" t="s">
        <v>2834</v>
      </c>
      <c r="H951" t="s">
        <v>60</v>
      </c>
      <c r="K951" t="s">
        <v>140</v>
      </c>
      <c r="L951" s="3">
        <v>39365</v>
      </c>
      <c r="M951" s="3">
        <v>39365</v>
      </c>
      <c r="S951" t="s">
        <v>2024</v>
      </c>
      <c r="U951" t="s">
        <v>42</v>
      </c>
      <c r="V951">
        <f>0</f>
        <v>0</v>
      </c>
      <c r="W951" t="s">
        <v>147</v>
      </c>
      <c r="X951" t="s">
        <v>44</v>
      </c>
    </row>
    <row r="952" spans="1:30" x14ac:dyDescent="0.25">
      <c r="B952" t="s">
        <v>2835</v>
      </c>
      <c r="C952" t="s">
        <v>2836</v>
      </c>
      <c r="D952" t="s">
        <v>2837</v>
      </c>
      <c r="E952" t="s">
        <v>2838</v>
      </c>
      <c r="H952" t="s">
        <v>60</v>
      </c>
      <c r="K952" t="s">
        <v>140</v>
      </c>
      <c r="L952" s="3">
        <v>39365</v>
      </c>
      <c r="M952" s="3">
        <v>39365</v>
      </c>
      <c r="S952" t="s">
        <v>2024</v>
      </c>
      <c r="U952" t="s">
        <v>42</v>
      </c>
      <c r="V952">
        <f>0</f>
        <v>0</v>
      </c>
      <c r="W952" t="s">
        <v>147</v>
      </c>
      <c r="X952" t="s">
        <v>44</v>
      </c>
    </row>
    <row r="953" spans="1:30" x14ac:dyDescent="0.25">
      <c r="B953" t="s">
        <v>2839</v>
      </c>
      <c r="C953" t="s">
        <v>2836</v>
      </c>
      <c r="D953" t="s">
        <v>2837</v>
      </c>
      <c r="E953" t="s">
        <v>2838</v>
      </c>
      <c r="H953" t="s">
        <v>60</v>
      </c>
      <c r="K953" t="s">
        <v>140</v>
      </c>
      <c r="L953" s="3">
        <v>39365</v>
      </c>
      <c r="M953" s="3">
        <v>39365</v>
      </c>
      <c r="S953" t="s">
        <v>2024</v>
      </c>
      <c r="U953" t="s">
        <v>42</v>
      </c>
      <c r="V953">
        <f>0</f>
        <v>0</v>
      </c>
      <c r="W953" t="s">
        <v>147</v>
      </c>
      <c r="X953" t="s">
        <v>44</v>
      </c>
    </row>
    <row r="954" spans="1:30" x14ac:dyDescent="0.25">
      <c r="B954" t="s">
        <v>2840</v>
      </c>
      <c r="C954" t="s">
        <v>1847</v>
      </c>
      <c r="D954" t="s">
        <v>1848</v>
      </c>
      <c r="E954" t="s">
        <v>1849</v>
      </c>
      <c r="H954" t="s">
        <v>60</v>
      </c>
      <c r="K954" t="s">
        <v>140</v>
      </c>
      <c r="L954" s="3">
        <v>39374</v>
      </c>
      <c r="M954" s="3">
        <v>39377</v>
      </c>
      <c r="S954" t="s">
        <v>2024</v>
      </c>
      <c r="U954" t="s">
        <v>42</v>
      </c>
      <c r="V954">
        <f>0</f>
        <v>0</v>
      </c>
      <c r="W954" t="s">
        <v>147</v>
      </c>
      <c r="X954" t="s">
        <v>44</v>
      </c>
    </row>
    <row r="955" spans="1:30" x14ac:dyDescent="0.25">
      <c r="B955" t="s">
        <v>2841</v>
      </c>
      <c r="C955" t="s">
        <v>1847</v>
      </c>
      <c r="D955" t="s">
        <v>1848</v>
      </c>
      <c r="E955" t="s">
        <v>1849</v>
      </c>
      <c r="H955" t="s">
        <v>60</v>
      </c>
      <c r="K955" t="s">
        <v>140</v>
      </c>
      <c r="L955" s="3">
        <v>39374</v>
      </c>
      <c r="M955" s="3">
        <v>39377</v>
      </c>
      <c r="S955" t="s">
        <v>2024</v>
      </c>
      <c r="U955" t="s">
        <v>42</v>
      </c>
      <c r="V955">
        <f>0</f>
        <v>0</v>
      </c>
      <c r="W955" t="s">
        <v>147</v>
      </c>
      <c r="X955" t="s">
        <v>44</v>
      </c>
    </row>
    <row r="956" spans="1:30" x14ac:dyDescent="0.25">
      <c r="B956" t="s">
        <v>2842</v>
      </c>
      <c r="C956" t="s">
        <v>2843</v>
      </c>
      <c r="D956" t="s">
        <v>2844</v>
      </c>
      <c r="E956" t="s">
        <v>2845</v>
      </c>
      <c r="F956" t="s">
        <v>2137</v>
      </c>
      <c r="H956" t="s">
        <v>60</v>
      </c>
      <c r="K956" t="s">
        <v>140</v>
      </c>
      <c r="L956" s="3">
        <v>39093</v>
      </c>
      <c r="M956" s="3">
        <v>39377</v>
      </c>
      <c r="S956" t="s">
        <v>2024</v>
      </c>
      <c r="U956" t="s">
        <v>42</v>
      </c>
      <c r="V956">
        <f>0</f>
        <v>0</v>
      </c>
      <c r="W956" t="s">
        <v>147</v>
      </c>
      <c r="X956" t="s">
        <v>44</v>
      </c>
    </row>
    <row r="957" spans="1:30" x14ac:dyDescent="0.25">
      <c r="B957" t="s">
        <v>2846</v>
      </c>
      <c r="C957" t="s">
        <v>2843</v>
      </c>
      <c r="D957" t="s">
        <v>2844</v>
      </c>
      <c r="E957" t="s">
        <v>2845</v>
      </c>
      <c r="F957" t="s">
        <v>2137</v>
      </c>
      <c r="H957" t="s">
        <v>60</v>
      </c>
      <c r="K957" t="s">
        <v>140</v>
      </c>
      <c r="L957" s="3">
        <v>39093</v>
      </c>
      <c r="M957" s="3">
        <v>39377</v>
      </c>
      <c r="S957" t="s">
        <v>2024</v>
      </c>
      <c r="U957" t="s">
        <v>42</v>
      </c>
      <c r="V957">
        <f>0</f>
        <v>0</v>
      </c>
      <c r="W957" t="s">
        <v>147</v>
      </c>
      <c r="X957" t="s">
        <v>44</v>
      </c>
    </row>
    <row r="958" spans="1:30" x14ac:dyDescent="0.25">
      <c r="B958" t="s">
        <v>2847</v>
      </c>
      <c r="C958" t="s">
        <v>2848</v>
      </c>
      <c r="D958" t="s">
        <v>2849</v>
      </c>
      <c r="E958" t="s">
        <v>2850</v>
      </c>
      <c r="F958" t="s">
        <v>2701</v>
      </c>
      <c r="G958" t="s">
        <v>2851</v>
      </c>
      <c r="H958" t="s">
        <v>38</v>
      </c>
      <c r="J958" t="s">
        <v>310</v>
      </c>
      <c r="K958" t="s">
        <v>311</v>
      </c>
      <c r="L958" s="3">
        <v>39377</v>
      </c>
      <c r="M958" t="s">
        <v>2852</v>
      </c>
      <c r="N958">
        <f>24</f>
        <v>24</v>
      </c>
      <c r="O958" s="3">
        <v>46288</v>
      </c>
      <c r="R958" s="3">
        <v>46288</v>
      </c>
      <c r="S958" t="s">
        <v>312</v>
      </c>
      <c r="T958" t="s">
        <v>2853</v>
      </c>
      <c r="U958" t="s">
        <v>42</v>
      </c>
      <c r="V958">
        <f>0</f>
        <v>0</v>
      </c>
      <c r="W958" t="s">
        <v>2854</v>
      </c>
      <c r="X958" t="s">
        <v>44</v>
      </c>
      <c r="Y958" t="s">
        <v>112</v>
      </c>
      <c r="AC958" s="3">
        <v>45558</v>
      </c>
    </row>
    <row r="959" spans="1:30" s="8" customFormat="1" x14ac:dyDescent="0.25">
      <c r="A959" s="8" t="s">
        <v>3949</v>
      </c>
      <c r="B959" s="8" t="s">
        <v>2862</v>
      </c>
      <c r="C959" s="8" t="s">
        <v>1005</v>
      </c>
      <c r="D959" s="8" t="s">
        <v>2863</v>
      </c>
      <c r="E959" s="8" t="s">
        <v>2864</v>
      </c>
      <c r="F959" s="8" t="s">
        <v>2865</v>
      </c>
      <c r="H959" s="8" t="s">
        <v>60</v>
      </c>
      <c r="K959" s="8" t="s">
        <v>140</v>
      </c>
      <c r="L959" s="9">
        <v>39443</v>
      </c>
      <c r="M959" s="9">
        <v>39444</v>
      </c>
      <c r="P959" s="9">
        <v>39810</v>
      </c>
      <c r="R959" s="9">
        <v>39810</v>
      </c>
      <c r="S959" s="8" t="s">
        <v>2866</v>
      </c>
      <c r="U959" s="8" t="s">
        <v>42</v>
      </c>
      <c r="V959" s="8">
        <f>0</f>
        <v>0</v>
      </c>
      <c r="W959" s="8" t="s">
        <v>1551</v>
      </c>
      <c r="X959" s="8" t="s">
        <v>44</v>
      </c>
      <c r="Z959" s="8" t="s">
        <v>113</v>
      </c>
    </row>
    <row r="960" spans="1:30" s="8" customFormat="1" x14ac:dyDescent="0.25">
      <c r="A960" s="8" t="s">
        <v>3949</v>
      </c>
      <c r="B960" s="8" t="s">
        <v>2867</v>
      </c>
      <c r="C960" s="8" t="s">
        <v>1005</v>
      </c>
      <c r="D960" s="8" t="s">
        <v>2868</v>
      </c>
      <c r="E960" s="8" t="s">
        <v>2869</v>
      </c>
      <c r="F960" s="8" t="s">
        <v>2865</v>
      </c>
      <c r="H960" s="8" t="s">
        <v>60</v>
      </c>
      <c r="K960" s="8" t="s">
        <v>140</v>
      </c>
      <c r="L960" s="9">
        <v>39443</v>
      </c>
      <c r="M960" s="9">
        <v>39444</v>
      </c>
      <c r="P960" s="9">
        <v>45832</v>
      </c>
      <c r="R960" s="9">
        <v>45832</v>
      </c>
      <c r="S960" s="8" t="s">
        <v>2866</v>
      </c>
      <c r="U960" s="8" t="s">
        <v>42</v>
      </c>
      <c r="V960" s="8">
        <f>0</f>
        <v>0</v>
      </c>
      <c r="X960" s="8" t="s">
        <v>44</v>
      </c>
      <c r="Z960" s="8" t="s">
        <v>113</v>
      </c>
      <c r="AD960" s="9">
        <v>45467</v>
      </c>
    </row>
    <row r="961" spans="1:30" x14ac:dyDescent="0.25">
      <c r="B961" t="s">
        <v>2870</v>
      </c>
      <c r="C961" t="s">
        <v>1005</v>
      </c>
      <c r="D961" t="s">
        <v>2871</v>
      </c>
      <c r="E961" t="s">
        <v>2872</v>
      </c>
      <c r="F961" t="s">
        <v>2865</v>
      </c>
      <c r="H961" t="s">
        <v>60</v>
      </c>
      <c r="K961" t="s">
        <v>140</v>
      </c>
      <c r="L961" s="3">
        <v>39443</v>
      </c>
      <c r="M961" s="3">
        <v>39444</v>
      </c>
      <c r="P961" s="3">
        <v>40175</v>
      </c>
      <c r="R961" s="3">
        <v>40175</v>
      </c>
      <c r="S961" t="s">
        <v>2866</v>
      </c>
      <c r="U961" t="s">
        <v>42</v>
      </c>
      <c r="V961">
        <f>0</f>
        <v>0</v>
      </c>
      <c r="W961" t="s">
        <v>1551</v>
      </c>
      <c r="X961" t="s">
        <v>44</v>
      </c>
      <c r="Z961" t="s">
        <v>113</v>
      </c>
    </row>
    <row r="962" spans="1:30" s="8" customFormat="1" x14ac:dyDescent="0.25">
      <c r="A962" s="8" t="s">
        <v>3949</v>
      </c>
      <c r="B962" s="8" t="s">
        <v>2873</v>
      </c>
      <c r="C962" s="8" t="s">
        <v>1005</v>
      </c>
      <c r="D962" s="8" t="s">
        <v>2874</v>
      </c>
      <c r="E962" s="8" t="s">
        <v>2875</v>
      </c>
      <c r="F962" s="8" t="s">
        <v>2865</v>
      </c>
      <c r="H962" s="8" t="s">
        <v>60</v>
      </c>
      <c r="K962" s="8" t="s">
        <v>140</v>
      </c>
      <c r="L962" s="9">
        <v>39443</v>
      </c>
      <c r="M962" s="9">
        <v>39444</v>
      </c>
      <c r="P962" s="9">
        <v>45832</v>
      </c>
      <c r="R962" s="9">
        <v>45832</v>
      </c>
      <c r="S962" s="8" t="s">
        <v>2866</v>
      </c>
      <c r="U962" s="8" t="s">
        <v>42</v>
      </c>
      <c r="V962" s="8">
        <f>0</f>
        <v>0</v>
      </c>
      <c r="W962" s="8" t="s">
        <v>1551</v>
      </c>
      <c r="X962" s="8" t="s">
        <v>44</v>
      </c>
      <c r="Z962" s="8" t="s">
        <v>113</v>
      </c>
      <c r="AD962" s="9">
        <v>45467</v>
      </c>
    </row>
    <row r="963" spans="1:30" s="8" customFormat="1" x14ac:dyDescent="0.25">
      <c r="A963" s="8" t="s">
        <v>3949</v>
      </c>
      <c r="B963" s="8" t="s">
        <v>2876</v>
      </c>
      <c r="C963" s="8" t="s">
        <v>1005</v>
      </c>
      <c r="D963" s="8" t="s">
        <v>2877</v>
      </c>
      <c r="E963" s="8" t="s">
        <v>2878</v>
      </c>
      <c r="F963" s="8" t="s">
        <v>2865</v>
      </c>
      <c r="H963" s="8" t="s">
        <v>60</v>
      </c>
      <c r="K963" s="8" t="s">
        <v>140</v>
      </c>
      <c r="L963" s="9">
        <v>39443</v>
      </c>
      <c r="M963" s="9">
        <v>39444</v>
      </c>
      <c r="P963" s="9">
        <v>46197</v>
      </c>
      <c r="R963" s="9">
        <v>46197</v>
      </c>
      <c r="S963" s="8" t="s">
        <v>2866</v>
      </c>
      <c r="U963" s="8" t="s">
        <v>42</v>
      </c>
      <c r="V963" s="8">
        <f>0</f>
        <v>0</v>
      </c>
      <c r="W963" s="8" t="s">
        <v>1551</v>
      </c>
      <c r="X963" s="8" t="s">
        <v>44</v>
      </c>
      <c r="Z963" s="8" t="s">
        <v>113</v>
      </c>
      <c r="AD963" s="9">
        <v>45467</v>
      </c>
    </row>
    <row r="964" spans="1:30" s="8" customFormat="1" x14ac:dyDescent="0.25">
      <c r="A964" s="8" t="s">
        <v>3949</v>
      </c>
      <c r="B964" s="8" t="s">
        <v>2879</v>
      </c>
      <c r="C964" s="8" t="s">
        <v>2880</v>
      </c>
      <c r="D964" s="8" t="s">
        <v>2881</v>
      </c>
      <c r="H964" s="8" t="s">
        <v>60</v>
      </c>
      <c r="K964" s="8" t="s">
        <v>140</v>
      </c>
      <c r="L964" s="9">
        <v>39443</v>
      </c>
      <c r="M964" s="9">
        <v>39444</v>
      </c>
      <c r="S964" s="8" t="s">
        <v>2866</v>
      </c>
      <c r="U964" s="8" t="s">
        <v>42</v>
      </c>
      <c r="V964" s="8">
        <f>0</f>
        <v>0</v>
      </c>
      <c r="W964" s="8" t="s">
        <v>1551</v>
      </c>
      <c r="X964" s="8" t="s">
        <v>44</v>
      </c>
    </row>
    <row r="965" spans="1:30" s="8" customFormat="1" x14ac:dyDescent="0.25">
      <c r="A965" s="8" t="s">
        <v>3949</v>
      </c>
      <c r="B965" s="8" t="s">
        <v>2882</v>
      </c>
      <c r="C965" s="8" t="s">
        <v>2883</v>
      </c>
      <c r="D965" s="8" t="s">
        <v>2884</v>
      </c>
      <c r="H965" s="8" t="s">
        <v>60</v>
      </c>
      <c r="K965" s="8" t="s">
        <v>140</v>
      </c>
      <c r="L965" s="9">
        <v>39443</v>
      </c>
      <c r="M965" s="9">
        <v>39444</v>
      </c>
      <c r="S965" s="8" t="s">
        <v>2866</v>
      </c>
      <c r="U965" s="8" t="s">
        <v>42</v>
      </c>
      <c r="V965" s="8">
        <f>0</f>
        <v>0</v>
      </c>
      <c r="W965" s="8" t="s">
        <v>1551</v>
      </c>
      <c r="X965" s="8" t="s">
        <v>44</v>
      </c>
    </row>
    <row r="966" spans="1:30" s="8" customFormat="1" x14ac:dyDescent="0.25">
      <c r="A966" s="8" t="s">
        <v>3949</v>
      </c>
      <c r="B966" s="8" t="s">
        <v>2885</v>
      </c>
      <c r="C966" s="8" t="s">
        <v>2886</v>
      </c>
      <c r="D966" s="8" t="s">
        <v>2887</v>
      </c>
      <c r="E966" s="8" t="s">
        <v>2888</v>
      </c>
      <c r="F966" s="8" t="s">
        <v>2137</v>
      </c>
      <c r="H966" s="8" t="s">
        <v>60</v>
      </c>
      <c r="K966" s="8" t="s">
        <v>140</v>
      </c>
      <c r="L966" s="9">
        <v>39486</v>
      </c>
      <c r="M966" s="9">
        <v>39486</v>
      </c>
      <c r="S966" s="8" t="s">
        <v>2024</v>
      </c>
      <c r="U966" s="8" t="s">
        <v>42</v>
      </c>
      <c r="V966" s="8">
        <f>0</f>
        <v>0</v>
      </c>
      <c r="W966" s="8" t="s">
        <v>147</v>
      </c>
      <c r="X966" s="8" t="s">
        <v>44</v>
      </c>
    </row>
    <row r="967" spans="1:30" s="8" customFormat="1" x14ac:dyDescent="0.25">
      <c r="A967" s="8" t="s">
        <v>3949</v>
      </c>
      <c r="B967" s="8" t="s">
        <v>2889</v>
      </c>
      <c r="C967" s="8" t="s">
        <v>2886</v>
      </c>
      <c r="D967" s="8" t="s">
        <v>2890</v>
      </c>
      <c r="E967" s="8" t="s">
        <v>2888</v>
      </c>
      <c r="F967" s="8" t="s">
        <v>2137</v>
      </c>
      <c r="H967" s="8" t="s">
        <v>60</v>
      </c>
      <c r="K967" s="8" t="s">
        <v>140</v>
      </c>
      <c r="L967" s="9">
        <v>39486</v>
      </c>
      <c r="M967" s="9">
        <v>39486</v>
      </c>
      <c r="S967" s="8" t="s">
        <v>2024</v>
      </c>
      <c r="U967" s="8" t="s">
        <v>42</v>
      </c>
      <c r="V967" s="8">
        <f>0</f>
        <v>0</v>
      </c>
      <c r="W967" s="8" t="s">
        <v>147</v>
      </c>
      <c r="X967" s="8" t="s">
        <v>44</v>
      </c>
    </row>
    <row r="968" spans="1:30" s="8" customFormat="1" x14ac:dyDescent="0.25">
      <c r="A968" s="8" t="s">
        <v>3949</v>
      </c>
      <c r="B968" s="8" t="s">
        <v>2891</v>
      </c>
      <c r="C968" s="8" t="s">
        <v>2886</v>
      </c>
      <c r="D968" s="8" t="s">
        <v>2890</v>
      </c>
      <c r="E968" s="8" t="s">
        <v>2888</v>
      </c>
      <c r="F968" s="8" t="s">
        <v>2137</v>
      </c>
      <c r="H968" s="8" t="s">
        <v>60</v>
      </c>
      <c r="K968" s="8" t="s">
        <v>140</v>
      </c>
      <c r="L968" s="9">
        <v>39486</v>
      </c>
      <c r="M968" s="9">
        <v>39486</v>
      </c>
      <c r="S968" s="8" t="s">
        <v>2024</v>
      </c>
      <c r="U968" s="8" t="s">
        <v>42</v>
      </c>
      <c r="V968" s="8">
        <f>0</f>
        <v>0</v>
      </c>
      <c r="W968" s="8" t="s">
        <v>147</v>
      </c>
      <c r="X968" s="8" t="s">
        <v>44</v>
      </c>
    </row>
    <row r="969" spans="1:30" s="8" customFormat="1" x14ac:dyDescent="0.25">
      <c r="A969" s="8" t="s">
        <v>3949</v>
      </c>
      <c r="B969" s="8" t="s">
        <v>2892</v>
      </c>
      <c r="C969" s="8" t="s">
        <v>2886</v>
      </c>
      <c r="D969" s="8" t="s">
        <v>2893</v>
      </c>
      <c r="E969" s="8" t="s">
        <v>2888</v>
      </c>
      <c r="F969" s="8" t="s">
        <v>2137</v>
      </c>
      <c r="H969" s="8" t="s">
        <v>60</v>
      </c>
      <c r="K969" s="8" t="s">
        <v>140</v>
      </c>
      <c r="L969" s="9">
        <v>39486</v>
      </c>
      <c r="M969" s="9">
        <v>39486</v>
      </c>
      <c r="S969" s="8" t="s">
        <v>2024</v>
      </c>
      <c r="U969" s="8" t="s">
        <v>42</v>
      </c>
      <c r="V969" s="8">
        <f>0</f>
        <v>0</v>
      </c>
      <c r="W969" s="8" t="s">
        <v>147</v>
      </c>
      <c r="X969" s="8" t="s">
        <v>44</v>
      </c>
    </row>
    <row r="970" spans="1:30" s="8" customFormat="1" x14ac:dyDescent="0.25">
      <c r="A970" s="8" t="s">
        <v>3949</v>
      </c>
      <c r="B970" s="8" t="s">
        <v>2894</v>
      </c>
      <c r="C970" s="8" t="s">
        <v>2886</v>
      </c>
      <c r="D970" s="8" t="s">
        <v>2893</v>
      </c>
      <c r="E970" s="8" t="s">
        <v>2888</v>
      </c>
      <c r="F970" s="8" t="s">
        <v>2137</v>
      </c>
      <c r="H970" s="8" t="s">
        <v>60</v>
      </c>
      <c r="K970" s="8" t="s">
        <v>140</v>
      </c>
      <c r="L970" s="9">
        <v>39486</v>
      </c>
      <c r="M970" s="9">
        <v>39486</v>
      </c>
      <c r="P970" s="9">
        <v>45944</v>
      </c>
      <c r="R970" s="9">
        <v>45944</v>
      </c>
      <c r="S970" s="8" t="s">
        <v>2024</v>
      </c>
      <c r="U970" s="8" t="s">
        <v>42</v>
      </c>
      <c r="V970" s="8">
        <f>0</f>
        <v>0</v>
      </c>
      <c r="W970" s="8" t="s">
        <v>147</v>
      </c>
      <c r="X970" s="8" t="s">
        <v>44</v>
      </c>
      <c r="Z970" s="8" t="s">
        <v>113</v>
      </c>
      <c r="AD970" s="9">
        <v>45579</v>
      </c>
    </row>
    <row r="971" spans="1:30" s="8" customFormat="1" x14ac:dyDescent="0.25">
      <c r="A971" s="8" t="s">
        <v>3949</v>
      </c>
      <c r="B971" s="8" t="s">
        <v>2895</v>
      </c>
      <c r="C971" s="8" t="s">
        <v>2896</v>
      </c>
      <c r="D971" s="8" t="s">
        <v>2897</v>
      </c>
      <c r="E971" s="8" t="s">
        <v>2898</v>
      </c>
      <c r="F971" s="8" t="s">
        <v>2899</v>
      </c>
      <c r="H971" s="8" t="s">
        <v>60</v>
      </c>
      <c r="K971" s="8" t="s">
        <v>140</v>
      </c>
      <c r="L971" s="9">
        <v>39486</v>
      </c>
      <c r="M971" s="9">
        <v>39486</v>
      </c>
      <c r="S971" s="8" t="s">
        <v>2024</v>
      </c>
      <c r="U971" s="8" t="s">
        <v>42</v>
      </c>
      <c r="V971" s="8">
        <f>0</f>
        <v>0</v>
      </c>
      <c r="W971" s="8" t="s">
        <v>147</v>
      </c>
      <c r="X971" s="8" t="s">
        <v>44</v>
      </c>
    </row>
    <row r="972" spans="1:30" s="8" customFormat="1" x14ac:dyDescent="0.25">
      <c r="A972" s="8" t="s">
        <v>3949</v>
      </c>
      <c r="B972" s="8" t="s">
        <v>2900</v>
      </c>
      <c r="C972" s="8" t="s">
        <v>2896</v>
      </c>
      <c r="D972" s="8" t="s">
        <v>2897</v>
      </c>
      <c r="E972" s="8" t="s">
        <v>2898</v>
      </c>
      <c r="F972" s="8" t="s">
        <v>2899</v>
      </c>
      <c r="H972" s="8" t="s">
        <v>60</v>
      </c>
      <c r="K972" s="8" t="s">
        <v>140</v>
      </c>
      <c r="L972" s="9">
        <v>39486</v>
      </c>
      <c r="M972" s="9">
        <v>39486</v>
      </c>
      <c r="S972" s="8" t="s">
        <v>2024</v>
      </c>
      <c r="U972" s="8" t="s">
        <v>42</v>
      </c>
      <c r="V972" s="8">
        <f>0</f>
        <v>0</v>
      </c>
      <c r="W972" s="8" t="s">
        <v>147</v>
      </c>
      <c r="X972" s="8" t="s">
        <v>44</v>
      </c>
    </row>
    <row r="973" spans="1:30" s="8" customFormat="1" x14ac:dyDescent="0.25">
      <c r="A973" s="8" t="s">
        <v>3949</v>
      </c>
      <c r="B973" s="8" t="s">
        <v>2901</v>
      </c>
      <c r="C973" s="8" t="s">
        <v>2902</v>
      </c>
      <c r="D973" s="8" t="s">
        <v>2903</v>
      </c>
      <c r="E973" s="8" t="s">
        <v>2904</v>
      </c>
      <c r="F973" s="8" t="s">
        <v>2899</v>
      </c>
      <c r="H973" s="8" t="s">
        <v>60</v>
      </c>
      <c r="K973" s="8" t="s">
        <v>140</v>
      </c>
      <c r="L973" s="9">
        <v>39486</v>
      </c>
      <c r="M973" s="9">
        <v>39486</v>
      </c>
      <c r="S973" s="8" t="s">
        <v>2024</v>
      </c>
      <c r="U973" s="8" t="s">
        <v>42</v>
      </c>
      <c r="V973" s="8">
        <f>0</f>
        <v>0</v>
      </c>
      <c r="W973" s="8" t="s">
        <v>147</v>
      </c>
      <c r="X973" s="8" t="s">
        <v>44</v>
      </c>
    </row>
    <row r="974" spans="1:30" s="8" customFormat="1" x14ac:dyDescent="0.25">
      <c r="A974" s="8" t="s">
        <v>3949</v>
      </c>
      <c r="B974" s="8" t="s">
        <v>2905</v>
      </c>
      <c r="C974" s="8" t="s">
        <v>2902</v>
      </c>
      <c r="D974" s="8" t="s">
        <v>2903</v>
      </c>
      <c r="E974" s="8" t="s">
        <v>2904</v>
      </c>
      <c r="F974" s="8" t="s">
        <v>2899</v>
      </c>
      <c r="H974" s="8" t="s">
        <v>60</v>
      </c>
      <c r="K974" s="8" t="s">
        <v>140</v>
      </c>
      <c r="L974" s="9">
        <v>39486</v>
      </c>
      <c r="M974" s="9">
        <v>39486</v>
      </c>
      <c r="S974" s="8" t="s">
        <v>2024</v>
      </c>
      <c r="U974" s="8" t="s">
        <v>42</v>
      </c>
      <c r="V974" s="8">
        <f>0</f>
        <v>0</v>
      </c>
      <c r="W974" s="8" t="s">
        <v>147</v>
      </c>
      <c r="X974" s="8" t="s">
        <v>44</v>
      </c>
    </row>
    <row r="975" spans="1:30" s="8" customFormat="1" x14ac:dyDescent="0.25">
      <c r="A975" s="8" t="s">
        <v>3949</v>
      </c>
      <c r="B975" s="8" t="s">
        <v>2906</v>
      </c>
      <c r="C975" s="8" t="s">
        <v>2902</v>
      </c>
      <c r="D975" s="8" t="s">
        <v>2903</v>
      </c>
      <c r="E975" s="8" t="s">
        <v>2904</v>
      </c>
      <c r="F975" s="8" t="s">
        <v>2899</v>
      </c>
      <c r="H975" s="8" t="s">
        <v>60</v>
      </c>
      <c r="K975" s="8" t="s">
        <v>140</v>
      </c>
      <c r="L975" s="9">
        <v>39486</v>
      </c>
      <c r="M975" s="9">
        <v>39486</v>
      </c>
      <c r="S975" s="8" t="s">
        <v>2024</v>
      </c>
      <c r="U975" s="8" t="s">
        <v>42</v>
      </c>
      <c r="V975" s="8">
        <f>0</f>
        <v>0</v>
      </c>
      <c r="W975" s="8" t="s">
        <v>147</v>
      </c>
      <c r="X975" s="8" t="s">
        <v>44</v>
      </c>
    </row>
    <row r="976" spans="1:30" s="8" customFormat="1" x14ac:dyDescent="0.25">
      <c r="A976" s="8" t="s">
        <v>3949</v>
      </c>
      <c r="B976" s="8" t="s">
        <v>2907</v>
      </c>
      <c r="C976" s="8" t="s">
        <v>1314</v>
      </c>
      <c r="D976" s="8" t="s">
        <v>2908</v>
      </c>
      <c r="E976" s="8" t="s">
        <v>2909</v>
      </c>
      <c r="F976" s="8" t="s">
        <v>2899</v>
      </c>
      <c r="H976" s="8" t="s">
        <v>60</v>
      </c>
      <c r="K976" s="8" t="s">
        <v>140</v>
      </c>
      <c r="L976" s="9">
        <v>39486</v>
      </c>
      <c r="M976" s="9">
        <v>39486</v>
      </c>
      <c r="S976" s="8" t="s">
        <v>2024</v>
      </c>
      <c r="U976" s="8" t="s">
        <v>42</v>
      </c>
      <c r="V976" s="8">
        <f>0</f>
        <v>0</v>
      </c>
      <c r="W976" s="8" t="s">
        <v>147</v>
      </c>
      <c r="X976" s="8" t="s">
        <v>44</v>
      </c>
    </row>
    <row r="977" spans="1:29" s="8" customFormat="1" x14ac:dyDescent="0.25">
      <c r="A977" s="8" t="s">
        <v>3949</v>
      </c>
      <c r="B977" s="8" t="s">
        <v>2910</v>
      </c>
      <c r="C977" s="8" t="s">
        <v>1314</v>
      </c>
      <c r="D977" s="8" t="s">
        <v>2908</v>
      </c>
      <c r="E977" s="8" t="s">
        <v>2911</v>
      </c>
      <c r="F977" s="8" t="s">
        <v>2899</v>
      </c>
      <c r="H977" s="8" t="s">
        <v>60</v>
      </c>
      <c r="K977" s="8" t="s">
        <v>140</v>
      </c>
      <c r="L977" s="9">
        <v>39486</v>
      </c>
      <c r="M977" s="9">
        <v>39486</v>
      </c>
      <c r="S977" s="8" t="s">
        <v>2024</v>
      </c>
      <c r="U977" s="8" t="s">
        <v>42</v>
      </c>
      <c r="V977" s="8">
        <f>0</f>
        <v>0</v>
      </c>
      <c r="W977" s="8" t="s">
        <v>147</v>
      </c>
      <c r="X977" s="8" t="s">
        <v>44</v>
      </c>
    </row>
    <row r="978" spans="1:29" s="8" customFormat="1" x14ac:dyDescent="0.25">
      <c r="A978" s="8" t="s">
        <v>3949</v>
      </c>
      <c r="B978" s="8" t="s">
        <v>2912</v>
      </c>
      <c r="C978" s="8" t="s">
        <v>2913</v>
      </c>
      <c r="D978" s="8" t="s">
        <v>2914</v>
      </c>
      <c r="E978" s="8" t="s">
        <v>2915</v>
      </c>
      <c r="F978" s="8" t="s">
        <v>2899</v>
      </c>
      <c r="H978" s="8" t="s">
        <v>60</v>
      </c>
      <c r="K978" s="8" t="s">
        <v>140</v>
      </c>
      <c r="L978" s="9">
        <v>39486</v>
      </c>
      <c r="M978" s="9">
        <v>39486</v>
      </c>
      <c r="S978" s="8" t="s">
        <v>2024</v>
      </c>
      <c r="U978" s="8" t="s">
        <v>42</v>
      </c>
      <c r="V978" s="8">
        <f>0</f>
        <v>0</v>
      </c>
      <c r="W978" s="8" t="s">
        <v>147</v>
      </c>
      <c r="X978" s="8" t="s">
        <v>44</v>
      </c>
    </row>
    <row r="979" spans="1:29" s="8" customFormat="1" x14ac:dyDescent="0.25">
      <c r="A979" s="8" t="s">
        <v>3949</v>
      </c>
      <c r="B979" s="8" t="s">
        <v>2916</v>
      </c>
      <c r="C979" s="8" t="s">
        <v>2913</v>
      </c>
      <c r="D979" s="8" t="s">
        <v>2914</v>
      </c>
      <c r="E979" s="8" t="s">
        <v>2915</v>
      </c>
      <c r="F979" s="8" t="s">
        <v>2899</v>
      </c>
      <c r="H979" s="8" t="s">
        <v>60</v>
      </c>
      <c r="K979" s="8" t="s">
        <v>140</v>
      </c>
      <c r="L979" s="9">
        <v>39486</v>
      </c>
      <c r="M979" s="9">
        <v>39486</v>
      </c>
      <c r="S979" s="8" t="s">
        <v>2024</v>
      </c>
      <c r="U979" s="8" t="s">
        <v>42</v>
      </c>
      <c r="V979" s="8">
        <f>0</f>
        <v>0</v>
      </c>
      <c r="W979" s="8" t="s">
        <v>147</v>
      </c>
      <c r="X979" s="8" t="s">
        <v>44</v>
      </c>
    </row>
    <row r="980" spans="1:29" s="8" customFormat="1" x14ac:dyDescent="0.25">
      <c r="A980" s="8" t="s">
        <v>3949</v>
      </c>
      <c r="B980" s="8" t="s">
        <v>2917</v>
      </c>
      <c r="C980" s="8" t="s">
        <v>2913</v>
      </c>
      <c r="D980" s="8" t="s">
        <v>2914</v>
      </c>
      <c r="E980" s="8" t="s">
        <v>2915</v>
      </c>
      <c r="F980" s="8" t="s">
        <v>2899</v>
      </c>
      <c r="H980" s="8" t="s">
        <v>60</v>
      </c>
      <c r="K980" s="8" t="s">
        <v>140</v>
      </c>
      <c r="L980" s="9">
        <v>39486</v>
      </c>
      <c r="M980" s="9">
        <v>39486</v>
      </c>
      <c r="S980" s="8" t="s">
        <v>2024</v>
      </c>
      <c r="U980" s="8" t="s">
        <v>42</v>
      </c>
      <c r="V980" s="8">
        <f>0</f>
        <v>0</v>
      </c>
      <c r="W980" s="8" t="s">
        <v>147</v>
      </c>
      <c r="X980" s="8" t="s">
        <v>44</v>
      </c>
    </row>
    <row r="981" spans="1:29" s="8" customFormat="1" x14ac:dyDescent="0.25">
      <c r="A981" s="8" t="s">
        <v>3949</v>
      </c>
      <c r="B981" s="8" t="s">
        <v>2921</v>
      </c>
      <c r="C981" s="8" t="s">
        <v>325</v>
      </c>
      <c r="D981" s="8" t="s">
        <v>2922</v>
      </c>
      <c r="E981" s="8" t="s">
        <v>2923</v>
      </c>
      <c r="F981" s="8" t="s">
        <v>328</v>
      </c>
      <c r="G981" s="8" t="s">
        <v>329</v>
      </c>
      <c r="H981" s="8" t="s">
        <v>60</v>
      </c>
      <c r="J981" s="8" t="s">
        <v>320</v>
      </c>
      <c r="K981" s="8" t="s">
        <v>321</v>
      </c>
      <c r="L981" s="9">
        <v>39520</v>
      </c>
      <c r="M981" s="9">
        <v>39520</v>
      </c>
      <c r="N981" s="8">
        <f>120</f>
        <v>120</v>
      </c>
      <c r="O981" s="9">
        <v>46974</v>
      </c>
      <c r="R981" s="9">
        <v>46974</v>
      </c>
      <c r="S981" s="8" t="s">
        <v>109</v>
      </c>
      <c r="T981" s="8" t="s">
        <v>780</v>
      </c>
      <c r="U981" s="8" t="s">
        <v>42</v>
      </c>
      <c r="V981" s="8">
        <f>0</f>
        <v>0</v>
      </c>
      <c r="W981" s="8" t="s">
        <v>323</v>
      </c>
      <c r="X981" s="8" t="s">
        <v>44</v>
      </c>
      <c r="Y981" s="8" t="s">
        <v>112</v>
      </c>
      <c r="AC981" s="9">
        <v>43321</v>
      </c>
    </row>
    <row r="982" spans="1:29" s="8" customFormat="1" x14ac:dyDescent="0.25">
      <c r="A982" s="8" t="s">
        <v>3949</v>
      </c>
      <c r="B982" s="8" t="s">
        <v>2924</v>
      </c>
      <c r="C982" s="8" t="s">
        <v>325</v>
      </c>
      <c r="D982" s="8" t="s">
        <v>2922</v>
      </c>
      <c r="E982" s="8" t="s">
        <v>2925</v>
      </c>
      <c r="F982" s="8" t="s">
        <v>328</v>
      </c>
      <c r="G982" s="8" t="s">
        <v>2926</v>
      </c>
      <c r="H982" s="8" t="s">
        <v>60</v>
      </c>
      <c r="J982" s="8" t="s">
        <v>320</v>
      </c>
      <c r="K982" s="8" t="s">
        <v>321</v>
      </c>
      <c r="L982" s="9">
        <v>39520</v>
      </c>
      <c r="N982" s="8">
        <f>120</f>
        <v>120</v>
      </c>
      <c r="O982" s="9">
        <v>46974</v>
      </c>
      <c r="R982" s="9">
        <v>46974</v>
      </c>
      <c r="S982" s="8" t="s">
        <v>109</v>
      </c>
      <c r="T982" s="8" t="s">
        <v>780</v>
      </c>
      <c r="U982" s="8" t="s">
        <v>42</v>
      </c>
      <c r="V982" s="8">
        <f>0</f>
        <v>0</v>
      </c>
      <c r="W982" s="8" t="s">
        <v>323</v>
      </c>
      <c r="X982" s="8" t="s">
        <v>44</v>
      </c>
      <c r="Y982" s="8" t="s">
        <v>112</v>
      </c>
      <c r="AC982" s="9">
        <v>43321</v>
      </c>
    </row>
    <row r="983" spans="1:29" s="4" customFormat="1" ht="45" x14ac:dyDescent="0.25">
      <c r="A983" s="8" t="s">
        <v>3949</v>
      </c>
      <c r="B983" s="4" t="s">
        <v>2927</v>
      </c>
      <c r="C983" s="4" t="s">
        <v>325</v>
      </c>
      <c r="D983" s="4" t="s">
        <v>2928</v>
      </c>
      <c r="E983" s="8" t="s">
        <v>2929</v>
      </c>
      <c r="F983" s="4" t="s">
        <v>328</v>
      </c>
      <c r="G983" s="4" t="s">
        <v>329</v>
      </c>
      <c r="H983" s="4" t="s">
        <v>60</v>
      </c>
      <c r="J983" s="4" t="s">
        <v>320</v>
      </c>
      <c r="K983" s="4" t="s">
        <v>321</v>
      </c>
      <c r="L983" s="5">
        <v>39520</v>
      </c>
      <c r="M983" s="5">
        <v>39520</v>
      </c>
      <c r="N983" s="4">
        <f>120</f>
        <v>120</v>
      </c>
      <c r="O983" s="5">
        <v>39885</v>
      </c>
      <c r="R983" s="5">
        <v>39885</v>
      </c>
      <c r="S983" s="4" t="s">
        <v>109</v>
      </c>
      <c r="T983" s="6" t="s">
        <v>330</v>
      </c>
      <c r="U983" s="4" t="s">
        <v>42</v>
      </c>
      <c r="V983" s="4">
        <f>0</f>
        <v>0</v>
      </c>
      <c r="W983" s="4" t="s">
        <v>323</v>
      </c>
      <c r="X983" s="4" t="s">
        <v>44</v>
      </c>
      <c r="Y983" s="4" t="s">
        <v>112</v>
      </c>
      <c r="AC983" s="5">
        <v>39520</v>
      </c>
    </row>
    <row r="984" spans="1:29" s="4" customFormat="1" ht="45" x14ac:dyDescent="0.25">
      <c r="A984" s="8" t="s">
        <v>3949</v>
      </c>
      <c r="B984" s="4" t="s">
        <v>2930</v>
      </c>
      <c r="C984" s="4" t="s">
        <v>325</v>
      </c>
      <c r="D984" s="4" t="s">
        <v>2931</v>
      </c>
      <c r="E984" s="8" t="s">
        <v>2932</v>
      </c>
      <c r="F984" s="4" t="s">
        <v>328</v>
      </c>
      <c r="G984" s="4" t="s">
        <v>329</v>
      </c>
      <c r="H984" s="4" t="s">
        <v>60</v>
      </c>
      <c r="J984" s="4" t="s">
        <v>320</v>
      </c>
      <c r="K984" s="4" t="s">
        <v>321</v>
      </c>
      <c r="L984" s="5">
        <v>39520</v>
      </c>
      <c r="M984" s="5">
        <v>39520</v>
      </c>
      <c r="N984" s="4">
        <f>120</f>
        <v>120</v>
      </c>
      <c r="O984" s="5">
        <v>39885</v>
      </c>
      <c r="R984" s="5">
        <v>39885</v>
      </c>
      <c r="S984" s="4" t="s">
        <v>109</v>
      </c>
      <c r="T984" s="6" t="s">
        <v>330</v>
      </c>
      <c r="U984" s="4" t="s">
        <v>42</v>
      </c>
      <c r="V984" s="4">
        <f>0</f>
        <v>0</v>
      </c>
      <c r="W984" s="4" t="s">
        <v>323</v>
      </c>
      <c r="X984" s="4" t="s">
        <v>44</v>
      </c>
      <c r="Y984" s="4" t="s">
        <v>112</v>
      </c>
      <c r="AC984" s="5">
        <v>39520</v>
      </c>
    </row>
    <row r="985" spans="1:29" s="4" customFormat="1" ht="45" x14ac:dyDescent="0.25">
      <c r="A985" s="8" t="s">
        <v>3949</v>
      </c>
      <c r="B985" s="4" t="s">
        <v>2933</v>
      </c>
      <c r="C985" s="4" t="s">
        <v>325</v>
      </c>
      <c r="D985" s="4" t="s">
        <v>2934</v>
      </c>
      <c r="E985" s="8" t="s">
        <v>2935</v>
      </c>
      <c r="F985" s="4" t="s">
        <v>328</v>
      </c>
      <c r="G985" s="4" t="s">
        <v>329</v>
      </c>
      <c r="H985" s="4" t="s">
        <v>60</v>
      </c>
      <c r="J985" s="4" t="s">
        <v>320</v>
      </c>
      <c r="K985" s="4" t="s">
        <v>321</v>
      </c>
      <c r="L985" s="5">
        <v>39520</v>
      </c>
      <c r="M985" s="5">
        <v>39520</v>
      </c>
      <c r="N985" s="4">
        <f>120</f>
        <v>120</v>
      </c>
      <c r="O985" s="5">
        <v>39885</v>
      </c>
      <c r="R985" s="5">
        <v>39885</v>
      </c>
      <c r="S985" s="4" t="s">
        <v>109</v>
      </c>
      <c r="T985" s="6" t="s">
        <v>330</v>
      </c>
      <c r="U985" s="4" t="s">
        <v>42</v>
      </c>
      <c r="V985" s="4">
        <f>0</f>
        <v>0</v>
      </c>
      <c r="W985" s="4" t="s">
        <v>323</v>
      </c>
      <c r="X985" s="4" t="s">
        <v>44</v>
      </c>
      <c r="Y985" s="4" t="s">
        <v>112</v>
      </c>
      <c r="AC985" s="5">
        <v>39520</v>
      </c>
    </row>
    <row r="986" spans="1:29" x14ac:dyDescent="0.25">
      <c r="B986" t="s">
        <v>2936</v>
      </c>
      <c r="C986" t="s">
        <v>2937</v>
      </c>
      <c r="D986" t="s">
        <v>2938</v>
      </c>
      <c r="E986" t="s">
        <v>2939</v>
      </c>
      <c r="F986" t="s">
        <v>2940</v>
      </c>
      <c r="H986" t="s">
        <v>60</v>
      </c>
      <c r="K986" t="s">
        <v>321</v>
      </c>
      <c r="L986" s="3">
        <v>39554</v>
      </c>
      <c r="M986" s="3">
        <v>39555</v>
      </c>
      <c r="S986" t="s">
        <v>2024</v>
      </c>
      <c r="U986" t="s">
        <v>42</v>
      </c>
      <c r="V986">
        <f>0</f>
        <v>0</v>
      </c>
      <c r="W986" t="s">
        <v>147</v>
      </c>
      <c r="X986" t="s">
        <v>44</v>
      </c>
    </row>
    <row r="987" spans="1:29" x14ac:dyDescent="0.25">
      <c r="B987" t="s">
        <v>2941</v>
      </c>
      <c r="C987" t="s">
        <v>2942</v>
      </c>
      <c r="D987" t="s">
        <v>2943</v>
      </c>
      <c r="E987" t="s">
        <v>2944</v>
      </c>
      <c r="H987" t="s">
        <v>60</v>
      </c>
      <c r="K987" t="s">
        <v>140</v>
      </c>
      <c r="L987" s="3">
        <v>39554</v>
      </c>
      <c r="M987" s="3">
        <v>39555</v>
      </c>
      <c r="S987" t="s">
        <v>2024</v>
      </c>
      <c r="U987" t="s">
        <v>42</v>
      </c>
      <c r="V987">
        <f>0</f>
        <v>0</v>
      </c>
      <c r="W987" t="s">
        <v>147</v>
      </c>
      <c r="X987" t="s">
        <v>44</v>
      </c>
    </row>
    <row r="988" spans="1:29" x14ac:dyDescent="0.25">
      <c r="B988" t="s">
        <v>2945</v>
      </c>
      <c r="C988" t="s">
        <v>2946</v>
      </c>
      <c r="D988" t="s">
        <v>2943</v>
      </c>
      <c r="E988" t="s">
        <v>2944</v>
      </c>
      <c r="H988" t="s">
        <v>60</v>
      </c>
      <c r="K988" t="s">
        <v>140</v>
      </c>
      <c r="L988" s="3">
        <v>39554</v>
      </c>
      <c r="M988" s="3">
        <v>39555</v>
      </c>
      <c r="S988" t="s">
        <v>2024</v>
      </c>
      <c r="U988" t="s">
        <v>42</v>
      </c>
      <c r="V988">
        <f>0</f>
        <v>0</v>
      </c>
      <c r="W988" t="s">
        <v>147</v>
      </c>
      <c r="X988" t="s">
        <v>44</v>
      </c>
    </row>
    <row r="989" spans="1:29" x14ac:dyDescent="0.25">
      <c r="B989" t="s">
        <v>2947</v>
      </c>
      <c r="C989" t="s">
        <v>2946</v>
      </c>
      <c r="D989" t="s">
        <v>2943</v>
      </c>
      <c r="E989" t="s">
        <v>2944</v>
      </c>
      <c r="H989" t="s">
        <v>60</v>
      </c>
      <c r="K989" t="s">
        <v>140</v>
      </c>
      <c r="L989" s="3">
        <v>39554</v>
      </c>
      <c r="M989" s="3">
        <v>39555</v>
      </c>
      <c r="S989" t="s">
        <v>2024</v>
      </c>
      <c r="U989" t="s">
        <v>42</v>
      </c>
      <c r="V989">
        <f>0</f>
        <v>0</v>
      </c>
      <c r="W989" t="s">
        <v>147</v>
      </c>
      <c r="X989" t="s">
        <v>44</v>
      </c>
    </row>
    <row r="990" spans="1:29" x14ac:dyDescent="0.25">
      <c r="B990" t="s">
        <v>2948</v>
      </c>
      <c r="C990" t="s">
        <v>2020</v>
      </c>
      <c r="D990" t="s">
        <v>2949</v>
      </c>
      <c r="E990" t="s">
        <v>2187</v>
      </c>
      <c r="H990" t="s">
        <v>60</v>
      </c>
      <c r="K990" t="s">
        <v>140</v>
      </c>
      <c r="L990" s="3">
        <v>39554</v>
      </c>
      <c r="M990" s="3">
        <v>39555</v>
      </c>
      <c r="S990" t="s">
        <v>2024</v>
      </c>
      <c r="U990" t="s">
        <v>42</v>
      </c>
      <c r="V990">
        <f>0</f>
        <v>0</v>
      </c>
      <c r="W990" t="s">
        <v>147</v>
      </c>
      <c r="X990" t="s">
        <v>44</v>
      </c>
    </row>
    <row r="991" spans="1:29" x14ac:dyDescent="0.25">
      <c r="B991" t="s">
        <v>2950</v>
      </c>
      <c r="C991" t="s">
        <v>2020</v>
      </c>
      <c r="D991" t="s">
        <v>2949</v>
      </c>
      <c r="E991" t="s">
        <v>2187</v>
      </c>
      <c r="H991" t="s">
        <v>60</v>
      </c>
      <c r="K991" t="s">
        <v>140</v>
      </c>
      <c r="L991" s="3">
        <v>39554</v>
      </c>
      <c r="M991" s="3">
        <v>39555</v>
      </c>
      <c r="S991" t="s">
        <v>2024</v>
      </c>
      <c r="U991" t="s">
        <v>42</v>
      </c>
      <c r="V991">
        <f>0</f>
        <v>0</v>
      </c>
      <c r="W991" t="s">
        <v>147</v>
      </c>
      <c r="X991" t="s">
        <v>44</v>
      </c>
    </row>
    <row r="992" spans="1:29" x14ac:dyDescent="0.25">
      <c r="B992" t="s">
        <v>2951</v>
      </c>
      <c r="C992" t="s">
        <v>2952</v>
      </c>
      <c r="D992" t="s">
        <v>2949</v>
      </c>
      <c r="E992" t="s">
        <v>2187</v>
      </c>
      <c r="H992" t="s">
        <v>60</v>
      </c>
      <c r="K992" t="s">
        <v>140</v>
      </c>
      <c r="L992" s="3">
        <v>39554</v>
      </c>
      <c r="M992" s="3">
        <v>39555</v>
      </c>
      <c r="S992" t="s">
        <v>2024</v>
      </c>
      <c r="U992" t="s">
        <v>42</v>
      </c>
      <c r="V992">
        <f>0</f>
        <v>0</v>
      </c>
      <c r="W992" t="s">
        <v>147</v>
      </c>
      <c r="X992" t="s">
        <v>44</v>
      </c>
    </row>
    <row r="993" spans="1:27" x14ac:dyDescent="0.25">
      <c r="B993" t="s">
        <v>2953</v>
      </c>
      <c r="C993" t="s">
        <v>2020</v>
      </c>
      <c r="D993" t="s">
        <v>2949</v>
      </c>
      <c r="E993" t="s">
        <v>2187</v>
      </c>
      <c r="H993" t="s">
        <v>60</v>
      </c>
      <c r="K993" t="s">
        <v>140</v>
      </c>
      <c r="L993" s="3">
        <v>39554</v>
      </c>
      <c r="M993" s="3">
        <v>39555</v>
      </c>
      <c r="S993" t="s">
        <v>2024</v>
      </c>
      <c r="U993" t="s">
        <v>42</v>
      </c>
      <c r="V993">
        <f>0</f>
        <v>0</v>
      </c>
      <c r="W993" t="s">
        <v>147</v>
      </c>
      <c r="X993" t="s">
        <v>44</v>
      </c>
    </row>
    <row r="994" spans="1:27" x14ac:dyDescent="0.25">
      <c r="B994" t="s">
        <v>2954</v>
      </c>
      <c r="C994" t="s">
        <v>1847</v>
      </c>
      <c r="D994" t="s">
        <v>1848</v>
      </c>
      <c r="E994" t="s">
        <v>1849</v>
      </c>
      <c r="H994" t="s">
        <v>60</v>
      </c>
      <c r="K994" t="s">
        <v>140</v>
      </c>
      <c r="L994" s="3">
        <v>39513</v>
      </c>
      <c r="M994" s="3">
        <v>39555</v>
      </c>
      <c r="S994" t="s">
        <v>2024</v>
      </c>
      <c r="U994" t="s">
        <v>42</v>
      </c>
      <c r="V994">
        <f>0</f>
        <v>0</v>
      </c>
      <c r="W994" t="s">
        <v>147</v>
      </c>
      <c r="X994" t="s">
        <v>44</v>
      </c>
    </row>
    <row r="995" spans="1:27" x14ac:dyDescent="0.25">
      <c r="B995" t="s">
        <v>2955</v>
      </c>
      <c r="C995" t="s">
        <v>2956</v>
      </c>
      <c r="D995" t="s">
        <v>1848</v>
      </c>
      <c r="E995" t="s">
        <v>1849</v>
      </c>
      <c r="H995" t="s">
        <v>60</v>
      </c>
      <c r="K995" t="s">
        <v>140</v>
      </c>
      <c r="L995" s="3">
        <v>39534</v>
      </c>
      <c r="M995" s="3">
        <v>39555</v>
      </c>
      <c r="S995" t="s">
        <v>2024</v>
      </c>
      <c r="U995" t="s">
        <v>42</v>
      </c>
      <c r="V995">
        <f>0</f>
        <v>0</v>
      </c>
      <c r="W995" t="s">
        <v>147</v>
      </c>
      <c r="X995" t="s">
        <v>44</v>
      </c>
    </row>
    <row r="996" spans="1:27" x14ac:dyDescent="0.25">
      <c r="B996" t="s">
        <v>2957</v>
      </c>
      <c r="C996" t="s">
        <v>2958</v>
      </c>
      <c r="D996" t="s">
        <v>2959</v>
      </c>
      <c r="E996" t="s">
        <v>2960</v>
      </c>
      <c r="H996" t="s">
        <v>60</v>
      </c>
      <c r="K996" t="s">
        <v>321</v>
      </c>
      <c r="L996" s="3">
        <v>39623</v>
      </c>
      <c r="M996" s="3">
        <v>39623</v>
      </c>
      <c r="S996" t="s">
        <v>2866</v>
      </c>
      <c r="U996" t="s">
        <v>42</v>
      </c>
      <c r="V996">
        <f>0</f>
        <v>0</v>
      </c>
      <c r="W996" t="s">
        <v>321</v>
      </c>
      <c r="X996" t="s">
        <v>44</v>
      </c>
    </row>
    <row r="997" spans="1:27" x14ac:dyDescent="0.25">
      <c r="B997" t="s">
        <v>2961</v>
      </c>
      <c r="C997" t="s">
        <v>2962</v>
      </c>
      <c r="D997" t="s">
        <v>2962</v>
      </c>
      <c r="K997" t="s">
        <v>321</v>
      </c>
      <c r="L997" s="3">
        <v>39588</v>
      </c>
      <c r="U997" t="s">
        <v>42</v>
      </c>
      <c r="V997">
        <f>0</f>
        <v>0</v>
      </c>
      <c r="X997" t="s">
        <v>44</v>
      </c>
    </row>
    <row r="998" spans="1:27" s="8" customFormat="1" x14ac:dyDescent="0.25">
      <c r="A998" s="8" t="s">
        <v>3949</v>
      </c>
      <c r="B998" s="8" t="s">
        <v>2963</v>
      </c>
      <c r="C998" s="8" t="s">
        <v>2964</v>
      </c>
      <c r="D998" s="8" t="s">
        <v>2965</v>
      </c>
      <c r="E998" s="8" t="s">
        <v>2966</v>
      </c>
      <c r="F998" s="8" t="s">
        <v>463</v>
      </c>
      <c r="G998" s="8" t="s">
        <v>2967</v>
      </c>
      <c r="H998" s="8" t="s">
        <v>60</v>
      </c>
      <c r="J998" s="8" t="s">
        <v>320</v>
      </c>
      <c r="K998" s="8" t="s">
        <v>321</v>
      </c>
      <c r="L998" s="9">
        <v>39588</v>
      </c>
      <c r="U998" s="8" t="s">
        <v>42</v>
      </c>
      <c r="V998" s="8">
        <f>0</f>
        <v>0</v>
      </c>
      <c r="W998" s="8" t="s">
        <v>2968</v>
      </c>
      <c r="X998" s="8" t="s">
        <v>44</v>
      </c>
      <c r="AA998" s="8" t="s">
        <v>112</v>
      </c>
    </row>
    <row r="999" spans="1:27" s="8" customFormat="1" x14ac:dyDescent="0.25">
      <c r="A999" s="8" t="s">
        <v>3949</v>
      </c>
      <c r="B999" s="8" t="s">
        <v>2969</v>
      </c>
      <c r="C999" s="8" t="s">
        <v>2970</v>
      </c>
      <c r="D999" s="8" t="s">
        <v>2970</v>
      </c>
      <c r="H999" s="8" t="s">
        <v>60</v>
      </c>
      <c r="J999" s="8" t="s">
        <v>320</v>
      </c>
      <c r="K999" s="8" t="s">
        <v>321</v>
      </c>
      <c r="L999" s="9">
        <v>39588</v>
      </c>
      <c r="T999" s="8" t="s">
        <v>2971</v>
      </c>
      <c r="U999" s="8" t="s">
        <v>42</v>
      </c>
      <c r="V999" s="8">
        <f>0</f>
        <v>0</v>
      </c>
      <c r="W999" s="8" t="s">
        <v>2968</v>
      </c>
      <c r="X999" s="8" t="s">
        <v>44</v>
      </c>
      <c r="AA999" s="8" t="s">
        <v>112</v>
      </c>
    </row>
    <row r="1000" spans="1:27" x14ac:dyDescent="0.25">
      <c r="B1000" t="s">
        <v>2972</v>
      </c>
      <c r="C1000" t="s">
        <v>2937</v>
      </c>
      <c r="D1000" t="s">
        <v>2938</v>
      </c>
      <c r="E1000" t="s">
        <v>2939</v>
      </c>
      <c r="F1000" t="s">
        <v>2940</v>
      </c>
      <c r="H1000" t="s">
        <v>60</v>
      </c>
      <c r="K1000" t="s">
        <v>321</v>
      </c>
      <c r="L1000" s="3">
        <v>39581</v>
      </c>
      <c r="M1000" s="3">
        <v>39594</v>
      </c>
      <c r="S1000" t="s">
        <v>2024</v>
      </c>
      <c r="U1000" t="s">
        <v>42</v>
      </c>
      <c r="V1000">
        <f>0</f>
        <v>0</v>
      </c>
      <c r="W1000" t="s">
        <v>147</v>
      </c>
      <c r="X1000" t="s">
        <v>44</v>
      </c>
    </row>
    <row r="1001" spans="1:27" x14ac:dyDescent="0.25">
      <c r="B1001" t="s">
        <v>2973</v>
      </c>
      <c r="C1001" t="s">
        <v>2937</v>
      </c>
      <c r="D1001" t="s">
        <v>2938</v>
      </c>
      <c r="E1001" t="s">
        <v>2939</v>
      </c>
      <c r="F1001" t="s">
        <v>2940</v>
      </c>
      <c r="H1001" t="s">
        <v>60</v>
      </c>
      <c r="K1001" t="s">
        <v>321</v>
      </c>
      <c r="L1001" s="3">
        <v>39581</v>
      </c>
      <c r="M1001" s="3">
        <v>39594</v>
      </c>
      <c r="S1001" t="s">
        <v>2024</v>
      </c>
      <c r="U1001" t="s">
        <v>42</v>
      </c>
      <c r="V1001">
        <f>0</f>
        <v>0</v>
      </c>
      <c r="W1001" t="s">
        <v>147</v>
      </c>
      <c r="X1001" t="s">
        <v>44</v>
      </c>
    </row>
    <row r="1002" spans="1:27" s="8" customFormat="1" x14ac:dyDescent="0.25">
      <c r="A1002" s="8" t="s">
        <v>3949</v>
      </c>
      <c r="B1002" s="8" t="s">
        <v>2974</v>
      </c>
      <c r="C1002" s="8" t="s">
        <v>2975</v>
      </c>
      <c r="H1002" s="8" t="s">
        <v>38</v>
      </c>
      <c r="J1002" s="8" t="s">
        <v>801</v>
      </c>
      <c r="K1002" s="8" t="s">
        <v>321</v>
      </c>
      <c r="L1002" s="9">
        <v>39542</v>
      </c>
      <c r="M1002" s="9">
        <v>39542</v>
      </c>
      <c r="S1002" s="8" t="s">
        <v>2976</v>
      </c>
      <c r="T1002" s="8" t="s">
        <v>2977</v>
      </c>
      <c r="U1002" s="8" t="s">
        <v>42</v>
      </c>
      <c r="V1002" s="8">
        <f>0</f>
        <v>0</v>
      </c>
      <c r="W1002" s="8" t="s">
        <v>2978</v>
      </c>
      <c r="X1002" s="8" t="s">
        <v>44</v>
      </c>
    </row>
    <row r="1003" spans="1:27" s="8" customFormat="1" x14ac:dyDescent="0.25">
      <c r="A1003" s="8" t="s">
        <v>3949</v>
      </c>
      <c r="B1003" s="8" t="s">
        <v>2979</v>
      </c>
      <c r="C1003" s="8" t="s">
        <v>2980</v>
      </c>
      <c r="D1003" s="8" t="s">
        <v>2980</v>
      </c>
      <c r="H1003" s="8" t="s">
        <v>60</v>
      </c>
      <c r="J1003" s="8" t="s">
        <v>801</v>
      </c>
      <c r="K1003" s="8" t="s">
        <v>321</v>
      </c>
      <c r="L1003" s="9">
        <v>39542</v>
      </c>
      <c r="M1003" s="9">
        <v>39542</v>
      </c>
      <c r="S1003" s="8" t="s">
        <v>2976</v>
      </c>
      <c r="U1003" s="8" t="s">
        <v>42</v>
      </c>
      <c r="V1003" s="8">
        <f>0</f>
        <v>0</v>
      </c>
      <c r="W1003" s="8" t="s">
        <v>2978</v>
      </c>
      <c r="X1003" s="8" t="s">
        <v>71</v>
      </c>
    </row>
    <row r="1004" spans="1:27" ht="30" x14ac:dyDescent="0.25">
      <c r="B1004" t="s">
        <v>2981</v>
      </c>
      <c r="C1004" t="s">
        <v>2982</v>
      </c>
      <c r="D1004" t="s">
        <v>2983</v>
      </c>
      <c r="H1004" t="s">
        <v>60</v>
      </c>
      <c r="J1004" t="s">
        <v>801</v>
      </c>
      <c r="K1004" t="s">
        <v>321</v>
      </c>
      <c r="L1004" s="3">
        <v>39542</v>
      </c>
      <c r="M1004" s="3">
        <v>39542</v>
      </c>
      <c r="S1004" t="s">
        <v>2976</v>
      </c>
      <c r="T1004" s="7" t="s">
        <v>2984</v>
      </c>
      <c r="U1004" t="s">
        <v>42</v>
      </c>
      <c r="V1004">
        <f>0</f>
        <v>0</v>
      </c>
      <c r="W1004" t="s">
        <v>2985</v>
      </c>
      <c r="X1004" t="s">
        <v>71</v>
      </c>
    </row>
    <row r="1005" spans="1:27" s="8" customFormat="1" x14ac:dyDescent="0.25">
      <c r="A1005" s="8" t="s">
        <v>3949</v>
      </c>
      <c r="B1005" s="8" t="s">
        <v>2986</v>
      </c>
      <c r="C1005" s="8" t="s">
        <v>2987</v>
      </c>
      <c r="D1005" s="8" t="s">
        <v>2988</v>
      </c>
      <c r="H1005" s="8" t="s">
        <v>60</v>
      </c>
      <c r="J1005" s="8" t="s">
        <v>801</v>
      </c>
      <c r="K1005" s="8" t="s">
        <v>321</v>
      </c>
      <c r="L1005" s="9">
        <v>39542</v>
      </c>
      <c r="M1005" s="9">
        <v>39542</v>
      </c>
      <c r="S1005" s="8" t="s">
        <v>2976</v>
      </c>
      <c r="T1005" s="8" t="s">
        <v>2989</v>
      </c>
      <c r="U1005" s="8" t="s">
        <v>42</v>
      </c>
      <c r="V1005" s="8">
        <f>0</f>
        <v>0</v>
      </c>
      <c r="W1005" s="8" t="s">
        <v>2978</v>
      </c>
      <c r="X1005" s="8" t="s">
        <v>71</v>
      </c>
    </row>
    <row r="1006" spans="1:27" x14ac:dyDescent="0.25">
      <c r="B1006" t="s">
        <v>2990</v>
      </c>
      <c r="C1006" t="s">
        <v>2991</v>
      </c>
      <c r="D1006" t="s">
        <v>2992</v>
      </c>
      <c r="H1006" t="s">
        <v>60</v>
      </c>
      <c r="J1006" t="s">
        <v>801</v>
      </c>
      <c r="K1006" t="s">
        <v>321</v>
      </c>
      <c r="L1006" s="3">
        <v>39542</v>
      </c>
      <c r="M1006" s="3">
        <v>39542</v>
      </c>
      <c r="S1006" t="s">
        <v>2976</v>
      </c>
      <c r="T1006" t="s">
        <v>2993</v>
      </c>
      <c r="U1006" t="s">
        <v>42</v>
      </c>
      <c r="V1006">
        <f>0</f>
        <v>0</v>
      </c>
      <c r="W1006" t="s">
        <v>2985</v>
      </c>
      <c r="X1006" t="s">
        <v>71</v>
      </c>
    </row>
    <row r="1007" spans="1:27" x14ac:dyDescent="0.25">
      <c r="B1007" t="s">
        <v>2994</v>
      </c>
      <c r="C1007" t="s">
        <v>2991</v>
      </c>
      <c r="D1007" t="s">
        <v>2995</v>
      </c>
      <c r="H1007" t="s">
        <v>60</v>
      </c>
      <c r="J1007" t="s">
        <v>801</v>
      </c>
      <c r="K1007" t="s">
        <v>321</v>
      </c>
      <c r="L1007" s="3">
        <v>39542</v>
      </c>
      <c r="M1007" s="3">
        <v>39542</v>
      </c>
      <c r="S1007" t="s">
        <v>2976</v>
      </c>
      <c r="T1007" t="s">
        <v>2993</v>
      </c>
      <c r="U1007" t="s">
        <v>42</v>
      </c>
      <c r="V1007">
        <f>0</f>
        <v>0</v>
      </c>
      <c r="W1007" t="s">
        <v>2978</v>
      </c>
      <c r="X1007" t="s">
        <v>71</v>
      </c>
    </row>
    <row r="1008" spans="1:27" x14ac:dyDescent="0.25">
      <c r="B1008" t="s">
        <v>2996</v>
      </c>
      <c r="C1008" t="s">
        <v>1569</v>
      </c>
      <c r="D1008" t="s">
        <v>2997</v>
      </c>
      <c r="H1008" t="s">
        <v>60</v>
      </c>
      <c r="J1008" t="s">
        <v>801</v>
      </c>
      <c r="K1008" t="s">
        <v>321</v>
      </c>
      <c r="L1008" s="3">
        <v>39542</v>
      </c>
      <c r="M1008" s="3">
        <v>39542</v>
      </c>
      <c r="S1008" t="s">
        <v>2976</v>
      </c>
      <c r="T1008" t="s">
        <v>2993</v>
      </c>
      <c r="U1008" t="s">
        <v>42</v>
      </c>
      <c r="V1008">
        <f>0</f>
        <v>0</v>
      </c>
      <c r="W1008" t="s">
        <v>2978</v>
      </c>
      <c r="X1008" t="s">
        <v>71</v>
      </c>
    </row>
    <row r="1009" spans="1:30" ht="30" x14ac:dyDescent="0.25">
      <c r="B1009" t="s">
        <v>2998</v>
      </c>
      <c r="C1009" t="s">
        <v>2991</v>
      </c>
      <c r="D1009" t="s">
        <v>2999</v>
      </c>
      <c r="H1009" t="s">
        <v>60</v>
      </c>
      <c r="J1009" t="s">
        <v>801</v>
      </c>
      <c r="K1009" t="s">
        <v>321</v>
      </c>
      <c r="L1009" s="3">
        <v>39542</v>
      </c>
      <c r="M1009" s="3">
        <v>39542</v>
      </c>
      <c r="S1009" t="s">
        <v>2976</v>
      </c>
      <c r="T1009" s="7" t="s">
        <v>3000</v>
      </c>
      <c r="U1009" t="s">
        <v>42</v>
      </c>
      <c r="V1009">
        <f>0</f>
        <v>0</v>
      </c>
      <c r="W1009" t="s">
        <v>2978</v>
      </c>
      <c r="X1009" t="s">
        <v>71</v>
      </c>
    </row>
    <row r="1010" spans="1:30" ht="30" x14ac:dyDescent="0.25">
      <c r="B1010" t="s">
        <v>3001</v>
      </c>
      <c r="C1010" t="s">
        <v>2991</v>
      </c>
      <c r="D1010" t="s">
        <v>3002</v>
      </c>
      <c r="H1010" t="s">
        <v>60</v>
      </c>
      <c r="J1010" t="s">
        <v>801</v>
      </c>
      <c r="K1010" t="s">
        <v>321</v>
      </c>
      <c r="L1010" s="3">
        <v>39542</v>
      </c>
      <c r="M1010" s="3">
        <v>39542</v>
      </c>
      <c r="S1010" t="s">
        <v>2976</v>
      </c>
      <c r="T1010" s="7" t="s">
        <v>3003</v>
      </c>
      <c r="U1010" t="s">
        <v>42</v>
      </c>
      <c r="V1010">
        <f>0</f>
        <v>0</v>
      </c>
      <c r="W1010" t="s">
        <v>2978</v>
      </c>
      <c r="X1010" t="s">
        <v>71</v>
      </c>
    </row>
    <row r="1011" spans="1:30" x14ac:dyDescent="0.25">
      <c r="B1011" t="s">
        <v>3004</v>
      </c>
      <c r="C1011" t="s">
        <v>3005</v>
      </c>
      <c r="D1011" t="s">
        <v>3005</v>
      </c>
      <c r="H1011" t="s">
        <v>60</v>
      </c>
      <c r="J1011" t="s">
        <v>801</v>
      </c>
      <c r="K1011" t="s">
        <v>321</v>
      </c>
      <c r="L1011" s="3">
        <v>39542</v>
      </c>
      <c r="M1011" s="3">
        <v>39542</v>
      </c>
      <c r="S1011" t="s">
        <v>2976</v>
      </c>
      <c r="T1011" t="s">
        <v>3006</v>
      </c>
      <c r="U1011" t="s">
        <v>42</v>
      </c>
      <c r="V1011">
        <f>0</f>
        <v>0</v>
      </c>
      <c r="W1011" t="s">
        <v>2978</v>
      </c>
      <c r="X1011" t="s">
        <v>71</v>
      </c>
    </row>
    <row r="1012" spans="1:30" x14ac:dyDescent="0.25">
      <c r="B1012" t="s">
        <v>3007</v>
      </c>
      <c r="C1012" t="s">
        <v>3008</v>
      </c>
      <c r="D1012" t="s">
        <v>3008</v>
      </c>
      <c r="H1012" t="s">
        <v>60</v>
      </c>
      <c r="J1012" t="s">
        <v>801</v>
      </c>
      <c r="K1012" t="s">
        <v>321</v>
      </c>
      <c r="L1012" s="3">
        <v>39542</v>
      </c>
      <c r="M1012" s="3">
        <v>39542</v>
      </c>
      <c r="S1012" t="s">
        <v>2976</v>
      </c>
      <c r="T1012" t="s">
        <v>3009</v>
      </c>
      <c r="U1012" t="s">
        <v>42</v>
      </c>
      <c r="V1012">
        <f>0</f>
        <v>0</v>
      </c>
      <c r="W1012" t="s">
        <v>2978</v>
      </c>
      <c r="X1012" t="s">
        <v>71</v>
      </c>
    </row>
    <row r="1013" spans="1:30" x14ac:dyDescent="0.25">
      <c r="B1013" t="s">
        <v>3010</v>
      </c>
      <c r="C1013" t="s">
        <v>3011</v>
      </c>
      <c r="D1013" t="s">
        <v>3012</v>
      </c>
      <c r="H1013" t="s">
        <v>60</v>
      </c>
      <c r="J1013" t="s">
        <v>801</v>
      </c>
      <c r="K1013" t="s">
        <v>321</v>
      </c>
      <c r="L1013" s="3">
        <v>39542</v>
      </c>
      <c r="M1013" s="3">
        <v>39542</v>
      </c>
      <c r="S1013" t="s">
        <v>2976</v>
      </c>
      <c r="T1013" t="s">
        <v>3013</v>
      </c>
      <c r="U1013" t="s">
        <v>42</v>
      </c>
      <c r="V1013">
        <f>0</f>
        <v>0</v>
      </c>
      <c r="W1013" t="s">
        <v>2978</v>
      </c>
      <c r="X1013" t="s">
        <v>71</v>
      </c>
    </row>
    <row r="1014" spans="1:30" x14ac:dyDescent="0.25">
      <c r="B1014" t="s">
        <v>3014</v>
      </c>
      <c r="C1014" t="s">
        <v>3015</v>
      </c>
      <c r="D1014" t="s">
        <v>3015</v>
      </c>
      <c r="H1014" t="s">
        <v>60</v>
      </c>
      <c r="J1014" t="s">
        <v>801</v>
      </c>
      <c r="K1014" t="s">
        <v>321</v>
      </c>
      <c r="L1014" s="3">
        <v>39542</v>
      </c>
      <c r="M1014" s="3">
        <v>39542</v>
      </c>
      <c r="S1014" t="s">
        <v>2976</v>
      </c>
      <c r="U1014" t="s">
        <v>42</v>
      </c>
      <c r="V1014">
        <f>0</f>
        <v>0</v>
      </c>
      <c r="W1014" t="s">
        <v>2978</v>
      </c>
      <c r="X1014" t="s">
        <v>71</v>
      </c>
    </row>
    <row r="1015" spans="1:30" x14ac:dyDescent="0.25">
      <c r="B1015" t="s">
        <v>3016</v>
      </c>
      <c r="C1015" t="s">
        <v>3017</v>
      </c>
      <c r="D1015" t="s">
        <v>3018</v>
      </c>
      <c r="H1015" t="s">
        <v>60</v>
      </c>
      <c r="J1015" t="s">
        <v>801</v>
      </c>
      <c r="K1015" t="s">
        <v>321</v>
      </c>
      <c r="L1015" s="3">
        <v>39542</v>
      </c>
      <c r="M1015" s="3">
        <v>39542</v>
      </c>
      <c r="S1015" t="s">
        <v>2976</v>
      </c>
      <c r="U1015" t="s">
        <v>42</v>
      </c>
      <c r="V1015">
        <f>0</f>
        <v>0</v>
      </c>
      <c r="X1015" t="s">
        <v>71</v>
      </c>
    </row>
    <row r="1016" spans="1:30" s="8" customFormat="1" x14ac:dyDescent="0.25">
      <c r="A1016" s="8" t="s">
        <v>3949</v>
      </c>
      <c r="B1016" s="8" t="s">
        <v>3019</v>
      </c>
      <c r="C1016" s="8" t="s">
        <v>3020</v>
      </c>
      <c r="D1016" s="8" t="s">
        <v>3021</v>
      </c>
      <c r="H1016" s="8" t="s">
        <v>60</v>
      </c>
      <c r="J1016" s="8" t="s">
        <v>320</v>
      </c>
      <c r="K1016" s="8" t="s">
        <v>321</v>
      </c>
      <c r="L1016" s="9">
        <v>39542</v>
      </c>
      <c r="M1016" s="9">
        <v>39542</v>
      </c>
      <c r="S1016" s="8" t="s">
        <v>2976</v>
      </c>
      <c r="U1016" s="8" t="s">
        <v>42</v>
      </c>
      <c r="V1016" s="8">
        <f>0</f>
        <v>0</v>
      </c>
      <c r="W1016" s="8" t="s">
        <v>2978</v>
      </c>
      <c r="X1016" s="8" t="s">
        <v>71</v>
      </c>
    </row>
    <row r="1017" spans="1:30" x14ac:dyDescent="0.25">
      <c r="B1017" t="s">
        <v>3022</v>
      </c>
      <c r="C1017" t="s">
        <v>3023</v>
      </c>
      <c r="D1017" t="s">
        <v>3023</v>
      </c>
      <c r="H1017" t="s">
        <v>60</v>
      </c>
      <c r="J1017" t="s">
        <v>320</v>
      </c>
      <c r="K1017" t="s">
        <v>321</v>
      </c>
      <c r="L1017" s="3">
        <v>39518</v>
      </c>
      <c r="M1017" s="3">
        <v>39518</v>
      </c>
      <c r="S1017" t="s">
        <v>95</v>
      </c>
      <c r="U1017" t="s">
        <v>42</v>
      </c>
      <c r="V1017">
        <f>0</f>
        <v>0</v>
      </c>
      <c r="X1017" t="s">
        <v>44</v>
      </c>
    </row>
    <row r="1018" spans="1:30" x14ac:dyDescent="0.25">
      <c r="B1018" t="s">
        <v>3024</v>
      </c>
      <c r="C1018" t="s">
        <v>3025</v>
      </c>
      <c r="D1018" t="s">
        <v>3025</v>
      </c>
      <c r="H1018" t="s">
        <v>60</v>
      </c>
      <c r="J1018" t="s">
        <v>320</v>
      </c>
      <c r="K1018" t="s">
        <v>321</v>
      </c>
      <c r="L1018" s="3">
        <v>39483</v>
      </c>
      <c r="M1018" s="3">
        <v>39483</v>
      </c>
      <c r="U1018" t="s">
        <v>42</v>
      </c>
      <c r="V1018">
        <f>0</f>
        <v>0</v>
      </c>
      <c r="X1018" t="s">
        <v>44</v>
      </c>
    </row>
    <row r="1019" spans="1:30" s="8" customFormat="1" x14ac:dyDescent="0.25">
      <c r="A1019" s="8" t="s">
        <v>3949</v>
      </c>
      <c r="B1019" s="8" t="s">
        <v>3026</v>
      </c>
      <c r="C1019" s="8" t="s">
        <v>1589</v>
      </c>
      <c r="D1019" s="8" t="s">
        <v>3027</v>
      </c>
      <c r="E1019" s="8" t="s">
        <v>3028</v>
      </c>
      <c r="F1019" s="8" t="s">
        <v>3029</v>
      </c>
      <c r="H1019" s="8" t="s">
        <v>60</v>
      </c>
      <c r="K1019" s="8" t="s">
        <v>140</v>
      </c>
      <c r="L1019" s="9">
        <v>39623</v>
      </c>
      <c r="M1019" s="9">
        <v>39623</v>
      </c>
      <c r="S1019" s="8" t="s">
        <v>2866</v>
      </c>
      <c r="U1019" s="8" t="s">
        <v>42</v>
      </c>
      <c r="V1019" s="8">
        <f>0</f>
        <v>0</v>
      </c>
      <c r="W1019" s="8" t="s">
        <v>147</v>
      </c>
      <c r="X1019" s="8" t="s">
        <v>44</v>
      </c>
    </row>
    <row r="1020" spans="1:30" s="8" customFormat="1" x14ac:dyDescent="0.25">
      <c r="A1020" s="8" t="s">
        <v>3949</v>
      </c>
      <c r="B1020" s="8" t="s">
        <v>3030</v>
      </c>
      <c r="C1020" s="8" t="s">
        <v>1005</v>
      </c>
      <c r="D1020" s="8" t="s">
        <v>3031</v>
      </c>
      <c r="E1020" s="8" t="s">
        <v>3032</v>
      </c>
      <c r="F1020" s="8" t="s">
        <v>2865</v>
      </c>
      <c r="H1020" s="8" t="s">
        <v>60</v>
      </c>
      <c r="K1020" s="8" t="s">
        <v>321</v>
      </c>
      <c r="L1020" s="9">
        <v>39623</v>
      </c>
      <c r="M1020" s="9">
        <v>39623</v>
      </c>
      <c r="P1020" s="9">
        <v>43894</v>
      </c>
      <c r="R1020" s="9">
        <v>43894</v>
      </c>
      <c r="S1020" s="8" t="s">
        <v>2866</v>
      </c>
      <c r="U1020" s="8" t="s">
        <v>42</v>
      </c>
      <c r="V1020" s="8">
        <f>0</f>
        <v>0</v>
      </c>
      <c r="W1020" s="8" t="s">
        <v>321</v>
      </c>
      <c r="X1020" s="8" t="s">
        <v>44</v>
      </c>
      <c r="Z1020" s="8" t="s">
        <v>113</v>
      </c>
      <c r="AD1020" s="9">
        <v>43165</v>
      </c>
    </row>
    <row r="1021" spans="1:30" s="8" customFormat="1" x14ac:dyDescent="0.25">
      <c r="A1021" s="8" t="s">
        <v>3949</v>
      </c>
      <c r="B1021" s="8" t="s">
        <v>3033</v>
      </c>
      <c r="C1021" s="8" t="s">
        <v>1005</v>
      </c>
      <c r="D1021" s="8" t="s">
        <v>3034</v>
      </c>
      <c r="E1021" s="8" t="s">
        <v>3035</v>
      </c>
      <c r="F1021" s="8" t="s">
        <v>2865</v>
      </c>
      <c r="H1021" s="8" t="s">
        <v>60</v>
      </c>
      <c r="K1021" s="8" t="s">
        <v>321</v>
      </c>
      <c r="L1021" s="9">
        <v>39623</v>
      </c>
      <c r="M1021" s="9">
        <v>39623</v>
      </c>
      <c r="P1021" s="9">
        <v>45832</v>
      </c>
      <c r="R1021" s="9">
        <v>45832</v>
      </c>
      <c r="S1021" s="8" t="s">
        <v>2866</v>
      </c>
      <c r="U1021" s="8" t="s">
        <v>42</v>
      </c>
      <c r="V1021" s="8">
        <f>0</f>
        <v>0</v>
      </c>
      <c r="W1021" s="8" t="s">
        <v>321</v>
      </c>
      <c r="X1021" s="8" t="s">
        <v>44</v>
      </c>
      <c r="Z1021" s="8" t="s">
        <v>113</v>
      </c>
      <c r="AD1021" s="9">
        <v>45467</v>
      </c>
    </row>
    <row r="1022" spans="1:30" s="8" customFormat="1" x14ac:dyDescent="0.25">
      <c r="A1022" s="8" t="s">
        <v>3949</v>
      </c>
      <c r="B1022" s="8" t="s">
        <v>3036</v>
      </c>
      <c r="C1022" s="8" t="s">
        <v>1005</v>
      </c>
      <c r="D1022" s="8" t="s">
        <v>3037</v>
      </c>
      <c r="F1022" s="8" t="s">
        <v>2865</v>
      </c>
      <c r="H1022" s="8" t="s">
        <v>60</v>
      </c>
      <c r="K1022" s="8" t="s">
        <v>321</v>
      </c>
      <c r="L1022" s="9">
        <v>39623</v>
      </c>
      <c r="M1022" s="9">
        <v>39623</v>
      </c>
      <c r="P1022" s="9">
        <v>40353</v>
      </c>
      <c r="R1022" s="9">
        <v>40353</v>
      </c>
      <c r="S1022" s="8" t="s">
        <v>2866</v>
      </c>
      <c r="U1022" s="8" t="s">
        <v>42</v>
      </c>
      <c r="V1022" s="8">
        <f>0</f>
        <v>0</v>
      </c>
      <c r="W1022" s="8" t="s">
        <v>321</v>
      </c>
      <c r="X1022" s="8" t="s">
        <v>44</v>
      </c>
      <c r="Z1022" s="8" t="s">
        <v>113</v>
      </c>
    </row>
    <row r="1023" spans="1:30" s="8" customFormat="1" x14ac:dyDescent="0.25">
      <c r="A1023" s="8" t="s">
        <v>3949</v>
      </c>
      <c r="B1023" s="8" t="s">
        <v>3038</v>
      </c>
      <c r="C1023" s="8" t="s">
        <v>1005</v>
      </c>
      <c r="D1023" s="8" t="s">
        <v>3039</v>
      </c>
      <c r="F1023" s="8" t="s">
        <v>2865</v>
      </c>
      <c r="H1023" s="8" t="s">
        <v>60</v>
      </c>
      <c r="K1023" s="8" t="s">
        <v>321</v>
      </c>
      <c r="L1023" s="9">
        <v>39623</v>
      </c>
      <c r="M1023" s="9">
        <v>39623</v>
      </c>
      <c r="P1023" s="9">
        <v>39988</v>
      </c>
      <c r="R1023" s="9">
        <v>39988</v>
      </c>
      <c r="S1023" s="8" t="s">
        <v>2866</v>
      </c>
      <c r="U1023" s="8" t="s">
        <v>42</v>
      </c>
      <c r="V1023" s="8">
        <f>0</f>
        <v>0</v>
      </c>
      <c r="W1023" s="8" t="s">
        <v>321</v>
      </c>
      <c r="X1023" s="8" t="s">
        <v>44</v>
      </c>
      <c r="Z1023" s="8" t="s">
        <v>113</v>
      </c>
    </row>
    <row r="1024" spans="1:30" s="8" customFormat="1" x14ac:dyDescent="0.25">
      <c r="A1024" s="8" t="s">
        <v>3949</v>
      </c>
      <c r="B1024" s="8" t="s">
        <v>3040</v>
      </c>
      <c r="C1024" s="8" t="s">
        <v>1005</v>
      </c>
      <c r="D1024" s="8" t="s">
        <v>1470</v>
      </c>
      <c r="E1024" s="8" t="s">
        <v>3041</v>
      </c>
      <c r="F1024" s="8" t="s">
        <v>281</v>
      </c>
      <c r="H1024" s="8" t="s">
        <v>60</v>
      </c>
      <c r="K1024" s="8" t="s">
        <v>311</v>
      </c>
      <c r="L1024" s="9">
        <v>39709</v>
      </c>
      <c r="M1024" s="9">
        <v>39709</v>
      </c>
      <c r="S1024" s="8" t="s">
        <v>365</v>
      </c>
      <c r="U1024" s="8" t="s">
        <v>42</v>
      </c>
      <c r="V1024" s="8">
        <f>0</f>
        <v>0</v>
      </c>
      <c r="W1024" s="8" t="s">
        <v>313</v>
      </c>
      <c r="X1024" s="8" t="s">
        <v>44</v>
      </c>
    </row>
    <row r="1025" spans="1:30" s="8" customFormat="1" x14ac:dyDescent="0.25">
      <c r="A1025" s="8" t="s">
        <v>3949</v>
      </c>
      <c r="B1025" s="8" t="s">
        <v>3048</v>
      </c>
      <c r="C1025" s="8" t="s">
        <v>3049</v>
      </c>
      <c r="D1025" s="8" t="s">
        <v>3050</v>
      </c>
      <c r="F1025" s="8" t="s">
        <v>3051</v>
      </c>
      <c r="H1025" s="8" t="s">
        <v>38</v>
      </c>
      <c r="K1025" s="8" t="s">
        <v>76</v>
      </c>
      <c r="L1025" s="9">
        <v>39581</v>
      </c>
      <c r="M1025" s="9">
        <v>39581</v>
      </c>
      <c r="N1025" s="8">
        <f>24</f>
        <v>24</v>
      </c>
      <c r="O1025" s="9">
        <v>43119</v>
      </c>
      <c r="R1025" s="9">
        <v>43119</v>
      </c>
      <c r="S1025" s="8" t="s">
        <v>3052</v>
      </c>
      <c r="U1025" s="8" t="s">
        <v>42</v>
      </c>
      <c r="V1025" s="8">
        <f>0</f>
        <v>0</v>
      </c>
      <c r="X1025" s="8" t="s">
        <v>44</v>
      </c>
      <c r="Y1025" s="8" t="s">
        <v>112</v>
      </c>
      <c r="AC1025" s="9">
        <v>42388</v>
      </c>
    </row>
    <row r="1026" spans="1:30" s="8" customFormat="1" x14ac:dyDescent="0.25">
      <c r="A1026" s="8" t="s">
        <v>3949</v>
      </c>
      <c r="B1026" s="8" t="s">
        <v>3053</v>
      </c>
      <c r="C1026" s="8" t="s">
        <v>3054</v>
      </c>
      <c r="D1026" s="8" t="s">
        <v>3055</v>
      </c>
      <c r="E1026" s="8" t="s">
        <v>3056</v>
      </c>
      <c r="F1026" s="8" t="s">
        <v>3057</v>
      </c>
      <c r="G1026" s="8" t="s">
        <v>3058</v>
      </c>
      <c r="H1026" s="8" t="s">
        <v>38</v>
      </c>
      <c r="K1026" s="8" t="s">
        <v>76</v>
      </c>
      <c r="L1026" s="9">
        <v>39581</v>
      </c>
      <c r="M1026" s="9">
        <v>39581</v>
      </c>
      <c r="S1026" s="8" t="s">
        <v>3052</v>
      </c>
      <c r="U1026" s="8" t="s">
        <v>42</v>
      </c>
      <c r="V1026" s="8">
        <f>0</f>
        <v>0</v>
      </c>
      <c r="X1026" s="8" t="s">
        <v>44</v>
      </c>
    </row>
    <row r="1027" spans="1:30" s="8" customFormat="1" x14ac:dyDescent="0.25">
      <c r="A1027" s="8" t="s">
        <v>3949</v>
      </c>
      <c r="B1027" s="8" t="s">
        <v>3059</v>
      </c>
      <c r="C1027" s="8" t="s">
        <v>3060</v>
      </c>
      <c r="D1027" s="8" t="s">
        <v>3061</v>
      </c>
      <c r="E1027" s="8" t="s">
        <v>3062</v>
      </c>
      <c r="F1027" s="8" t="s">
        <v>3063</v>
      </c>
      <c r="G1027" s="8" t="s">
        <v>3064</v>
      </c>
      <c r="H1027" s="8" t="s">
        <v>38</v>
      </c>
      <c r="K1027" s="8" t="s">
        <v>76</v>
      </c>
      <c r="L1027" s="9">
        <v>39582</v>
      </c>
      <c r="M1027" s="9">
        <v>39582</v>
      </c>
      <c r="N1027" s="8">
        <f>60</f>
        <v>60</v>
      </c>
      <c r="O1027" s="9">
        <v>47065</v>
      </c>
      <c r="R1027" s="9">
        <v>47065</v>
      </c>
      <c r="S1027" s="8" t="s">
        <v>3065</v>
      </c>
      <c r="U1027" s="8" t="s">
        <v>42</v>
      </c>
      <c r="V1027" s="8">
        <f>0</f>
        <v>0</v>
      </c>
      <c r="X1027" s="8" t="s">
        <v>44</v>
      </c>
      <c r="Y1027" s="8" t="s">
        <v>112</v>
      </c>
      <c r="AC1027" s="9">
        <v>45238</v>
      </c>
    </row>
    <row r="1028" spans="1:30" s="8" customFormat="1" x14ac:dyDescent="0.25">
      <c r="A1028" s="8" t="s">
        <v>3949</v>
      </c>
      <c r="B1028" s="8" t="s">
        <v>3066</v>
      </c>
      <c r="C1028" s="8" t="s">
        <v>1005</v>
      </c>
      <c r="D1028" s="8" t="s">
        <v>1470</v>
      </c>
      <c r="F1028" s="8" t="s">
        <v>2865</v>
      </c>
      <c r="H1028" s="8" t="s">
        <v>60</v>
      </c>
      <c r="K1028" s="8" t="s">
        <v>140</v>
      </c>
      <c r="L1028" s="9">
        <v>39875</v>
      </c>
      <c r="M1028" s="9">
        <v>39875</v>
      </c>
      <c r="S1028" s="8" t="s">
        <v>2092</v>
      </c>
      <c r="U1028" s="8" t="s">
        <v>42</v>
      </c>
      <c r="V1028" s="8">
        <f>0</f>
        <v>0</v>
      </c>
      <c r="W1028" s="8" t="s">
        <v>1551</v>
      </c>
      <c r="X1028" s="8" t="s">
        <v>44</v>
      </c>
    </row>
    <row r="1029" spans="1:30" s="8" customFormat="1" x14ac:dyDescent="0.25">
      <c r="A1029" s="8" t="s">
        <v>3949</v>
      </c>
      <c r="B1029" s="8" t="s">
        <v>3067</v>
      </c>
      <c r="C1029" s="8" t="s">
        <v>1005</v>
      </c>
      <c r="D1029" s="8" t="s">
        <v>1470</v>
      </c>
      <c r="F1029" s="8" t="s">
        <v>2865</v>
      </c>
      <c r="H1029" s="8" t="s">
        <v>60</v>
      </c>
      <c r="K1029" s="8" t="s">
        <v>311</v>
      </c>
      <c r="L1029" s="9">
        <v>39875</v>
      </c>
      <c r="M1029" s="9">
        <v>39875</v>
      </c>
      <c r="S1029" s="8" t="s">
        <v>2092</v>
      </c>
      <c r="U1029" s="8" t="s">
        <v>42</v>
      </c>
      <c r="V1029" s="8">
        <f>0</f>
        <v>0</v>
      </c>
      <c r="W1029" s="8" t="s">
        <v>313</v>
      </c>
      <c r="X1029" s="8" t="s">
        <v>44</v>
      </c>
    </row>
    <row r="1030" spans="1:30" s="8" customFormat="1" x14ac:dyDescent="0.25">
      <c r="A1030" s="8" t="s">
        <v>3949</v>
      </c>
      <c r="B1030" s="8" t="s">
        <v>3068</v>
      </c>
      <c r="C1030" s="8" t="s">
        <v>1333</v>
      </c>
      <c r="D1030" s="8" t="s">
        <v>3069</v>
      </c>
      <c r="E1030" s="8" t="s">
        <v>3070</v>
      </c>
      <c r="F1030" s="8" t="s">
        <v>382</v>
      </c>
      <c r="G1030" s="8" t="s">
        <v>3071</v>
      </c>
      <c r="H1030" s="8" t="s">
        <v>60</v>
      </c>
      <c r="J1030" s="8" t="s">
        <v>384</v>
      </c>
      <c r="K1030" s="8" t="s">
        <v>385</v>
      </c>
      <c r="L1030" s="9">
        <v>40235</v>
      </c>
      <c r="M1030" s="9">
        <v>40235</v>
      </c>
      <c r="S1030" s="8" t="s">
        <v>356</v>
      </c>
      <c r="U1030" s="8" t="s">
        <v>42</v>
      </c>
      <c r="V1030" s="8">
        <f>0</f>
        <v>0</v>
      </c>
      <c r="W1030" s="8" t="s">
        <v>394</v>
      </c>
      <c r="X1030" s="8" t="s">
        <v>44</v>
      </c>
    </row>
    <row r="1031" spans="1:30" s="8" customFormat="1" x14ac:dyDescent="0.25">
      <c r="A1031" s="8" t="s">
        <v>3949</v>
      </c>
      <c r="B1031" s="8" t="s">
        <v>3072</v>
      </c>
      <c r="C1031" s="8" t="s">
        <v>3073</v>
      </c>
      <c r="D1031" s="8" t="s">
        <v>3074</v>
      </c>
      <c r="E1031" s="8" t="s">
        <v>3075</v>
      </c>
      <c r="F1031" s="8" t="s">
        <v>3076</v>
      </c>
      <c r="G1031" s="8" t="s">
        <v>3077</v>
      </c>
      <c r="H1031" s="8" t="s">
        <v>60</v>
      </c>
      <c r="J1031" s="8" t="s">
        <v>384</v>
      </c>
      <c r="K1031" s="8" t="s">
        <v>385</v>
      </c>
      <c r="L1031" s="9">
        <v>40235</v>
      </c>
      <c r="M1031" s="9">
        <v>40235</v>
      </c>
      <c r="S1031" s="8" t="s">
        <v>356</v>
      </c>
      <c r="U1031" s="8" t="s">
        <v>42</v>
      </c>
      <c r="V1031" s="8">
        <f>0</f>
        <v>0</v>
      </c>
      <c r="W1031" s="8" t="s">
        <v>394</v>
      </c>
      <c r="X1031" s="8" t="s">
        <v>44</v>
      </c>
    </row>
    <row r="1032" spans="1:30" x14ac:dyDescent="0.25">
      <c r="B1032" t="s">
        <v>3078</v>
      </c>
      <c r="C1032" t="s">
        <v>3079</v>
      </c>
      <c r="D1032" t="s">
        <v>3080</v>
      </c>
      <c r="E1032" t="s">
        <v>3081</v>
      </c>
      <c r="F1032" t="s">
        <v>3082</v>
      </c>
      <c r="G1032" t="s">
        <v>3081</v>
      </c>
      <c r="H1032" t="s">
        <v>60</v>
      </c>
      <c r="J1032" t="s">
        <v>384</v>
      </c>
      <c r="K1032" t="s">
        <v>385</v>
      </c>
      <c r="L1032" s="3">
        <v>40235</v>
      </c>
      <c r="M1032" s="3">
        <v>40235</v>
      </c>
      <c r="S1032" t="s">
        <v>356</v>
      </c>
      <c r="U1032" t="s">
        <v>42</v>
      </c>
      <c r="V1032">
        <f>0</f>
        <v>0</v>
      </c>
      <c r="W1032" t="s">
        <v>394</v>
      </c>
      <c r="X1032" t="s">
        <v>44</v>
      </c>
    </row>
    <row r="1033" spans="1:30" x14ac:dyDescent="0.25">
      <c r="B1033" t="s">
        <v>3083</v>
      </c>
      <c r="C1033" t="s">
        <v>3084</v>
      </c>
      <c r="D1033" t="s">
        <v>3085</v>
      </c>
      <c r="H1033" t="s">
        <v>38</v>
      </c>
      <c r="J1033" t="s">
        <v>290</v>
      </c>
      <c r="K1033" t="s">
        <v>283</v>
      </c>
      <c r="L1033" s="3">
        <v>40970</v>
      </c>
      <c r="M1033" s="3">
        <v>40970</v>
      </c>
      <c r="P1033" s="3">
        <v>45750</v>
      </c>
      <c r="R1033" s="3">
        <v>45750</v>
      </c>
      <c r="S1033" t="s">
        <v>365</v>
      </c>
      <c r="U1033" t="s">
        <v>42</v>
      </c>
      <c r="V1033">
        <f>0</f>
        <v>0</v>
      </c>
      <c r="W1033" t="s">
        <v>3086</v>
      </c>
      <c r="X1033" t="s">
        <v>44</v>
      </c>
      <c r="Z1033" t="s">
        <v>112</v>
      </c>
      <c r="AD1033" s="3">
        <v>45019</v>
      </c>
    </row>
    <row r="1034" spans="1:30" s="8" customFormat="1" x14ac:dyDescent="0.25">
      <c r="A1034" s="8" t="s">
        <v>3949</v>
      </c>
      <c r="B1034" s="8" t="s">
        <v>3087</v>
      </c>
      <c r="C1034" s="8" t="s">
        <v>3088</v>
      </c>
      <c r="D1034" s="8" t="s">
        <v>3089</v>
      </c>
      <c r="K1034" s="8" t="s">
        <v>311</v>
      </c>
      <c r="L1034" s="9">
        <v>40987</v>
      </c>
      <c r="S1034" s="8" t="s">
        <v>109</v>
      </c>
      <c r="U1034" s="8" t="s">
        <v>42</v>
      </c>
      <c r="V1034" s="8">
        <f>0</f>
        <v>0</v>
      </c>
      <c r="X1034" s="8" t="s">
        <v>44</v>
      </c>
    </row>
    <row r="1035" spans="1:30" s="8" customFormat="1" x14ac:dyDescent="0.25">
      <c r="A1035" s="8" t="s">
        <v>3949</v>
      </c>
      <c r="B1035" s="8" t="s">
        <v>3090</v>
      </c>
      <c r="C1035" s="8" t="s">
        <v>3091</v>
      </c>
      <c r="K1035" s="8" t="s">
        <v>622</v>
      </c>
      <c r="L1035" s="9">
        <v>41079</v>
      </c>
      <c r="S1035" s="8" t="s">
        <v>520</v>
      </c>
      <c r="U1035" s="8" t="s">
        <v>42</v>
      </c>
      <c r="V1035" s="8">
        <f>0</f>
        <v>0</v>
      </c>
      <c r="X1035" s="8" t="s">
        <v>44</v>
      </c>
    </row>
    <row r="1036" spans="1:30" x14ac:dyDescent="0.25">
      <c r="B1036" t="s">
        <v>3092</v>
      </c>
      <c r="C1036" t="s">
        <v>3093</v>
      </c>
      <c r="D1036" t="s">
        <v>3094</v>
      </c>
      <c r="K1036" t="s">
        <v>283</v>
      </c>
      <c r="L1036" s="3">
        <v>41079</v>
      </c>
      <c r="P1036" s="3">
        <v>45750</v>
      </c>
      <c r="R1036" s="3">
        <v>45750</v>
      </c>
      <c r="S1036" t="s">
        <v>365</v>
      </c>
      <c r="U1036" t="s">
        <v>42</v>
      </c>
      <c r="V1036">
        <f>0</f>
        <v>0</v>
      </c>
      <c r="X1036" t="s">
        <v>44</v>
      </c>
      <c r="Z1036" t="s">
        <v>112</v>
      </c>
      <c r="AD1036" s="3">
        <v>45019</v>
      </c>
    </row>
    <row r="1037" spans="1:30" x14ac:dyDescent="0.25">
      <c r="B1037" t="s">
        <v>3095</v>
      </c>
      <c r="C1037" t="s">
        <v>3096</v>
      </c>
      <c r="D1037" t="s">
        <v>3097</v>
      </c>
      <c r="K1037" t="s">
        <v>385</v>
      </c>
      <c r="L1037" s="3">
        <v>41080</v>
      </c>
      <c r="S1037" t="s">
        <v>303</v>
      </c>
      <c r="U1037" t="s">
        <v>42</v>
      </c>
      <c r="V1037">
        <f>0</f>
        <v>0</v>
      </c>
      <c r="X1037" t="s">
        <v>44</v>
      </c>
    </row>
    <row r="1038" spans="1:30" x14ac:dyDescent="0.25">
      <c r="B1038" t="s">
        <v>3098</v>
      </c>
      <c r="C1038" t="s">
        <v>3099</v>
      </c>
      <c r="D1038" t="s">
        <v>3100</v>
      </c>
      <c r="K1038" t="s">
        <v>385</v>
      </c>
      <c r="L1038" s="3">
        <v>41081</v>
      </c>
      <c r="S1038" t="s">
        <v>661</v>
      </c>
      <c r="U1038" t="s">
        <v>42</v>
      </c>
      <c r="V1038">
        <f>0</f>
        <v>0</v>
      </c>
      <c r="X1038" t="s">
        <v>44</v>
      </c>
    </row>
    <row r="1039" spans="1:30" x14ac:dyDescent="0.25">
      <c r="B1039" t="s">
        <v>3107</v>
      </c>
      <c r="C1039" t="s">
        <v>3108</v>
      </c>
      <c r="D1039" t="s">
        <v>3109</v>
      </c>
      <c r="K1039" t="s">
        <v>126</v>
      </c>
      <c r="L1039" s="3">
        <v>41164</v>
      </c>
      <c r="S1039" t="s">
        <v>3110</v>
      </c>
      <c r="U1039" t="s">
        <v>42</v>
      </c>
      <c r="V1039">
        <f>0</f>
        <v>0</v>
      </c>
      <c r="X1039" t="s">
        <v>44</v>
      </c>
    </row>
    <row r="1040" spans="1:30" s="8" customFormat="1" x14ac:dyDescent="0.25">
      <c r="A1040" s="8" t="s">
        <v>3949</v>
      </c>
      <c r="B1040" s="8" t="s">
        <v>3111</v>
      </c>
      <c r="C1040" s="8" t="s">
        <v>1005</v>
      </c>
      <c r="D1040" s="8" t="s">
        <v>1470</v>
      </c>
      <c r="E1040" s="8" t="s">
        <v>3112</v>
      </c>
      <c r="F1040" s="8" t="s">
        <v>281</v>
      </c>
      <c r="H1040" s="8" t="s">
        <v>38</v>
      </c>
      <c r="K1040" s="8" t="s">
        <v>311</v>
      </c>
      <c r="L1040" s="9">
        <v>41242</v>
      </c>
      <c r="M1040" s="9">
        <v>41242</v>
      </c>
      <c r="S1040" s="8" t="s">
        <v>365</v>
      </c>
      <c r="U1040" s="8" t="s">
        <v>42</v>
      </c>
      <c r="V1040" s="8">
        <f>0</f>
        <v>0</v>
      </c>
      <c r="X1040" s="8" t="s">
        <v>44</v>
      </c>
    </row>
    <row r="1041" spans="1:24" s="8" customFormat="1" x14ac:dyDescent="0.25">
      <c r="A1041" s="8" t="s">
        <v>3949</v>
      </c>
      <c r="B1041" s="8" t="s">
        <v>3113</v>
      </c>
      <c r="C1041" s="8" t="s">
        <v>1005</v>
      </c>
      <c r="D1041" s="8" t="s">
        <v>1470</v>
      </c>
      <c r="E1041" s="8" t="s">
        <v>3114</v>
      </c>
      <c r="F1041" s="8" t="s">
        <v>2727</v>
      </c>
      <c r="H1041" s="8" t="s">
        <v>38</v>
      </c>
      <c r="K1041" s="8" t="s">
        <v>311</v>
      </c>
      <c r="L1041" s="9">
        <v>41242</v>
      </c>
      <c r="M1041" s="9">
        <v>41242</v>
      </c>
      <c r="S1041" s="8" t="s">
        <v>365</v>
      </c>
      <c r="U1041" s="8" t="s">
        <v>42</v>
      </c>
      <c r="V1041" s="8">
        <f>0</f>
        <v>0</v>
      </c>
      <c r="X1041" s="8" t="s">
        <v>44</v>
      </c>
    </row>
    <row r="1042" spans="1:24" s="8" customFormat="1" x14ac:dyDescent="0.25">
      <c r="A1042" s="8" t="s">
        <v>3949</v>
      </c>
      <c r="B1042" s="8" t="s">
        <v>3115</v>
      </c>
      <c r="C1042" s="8" t="s">
        <v>3116</v>
      </c>
      <c r="D1042" s="8" t="s">
        <v>3117</v>
      </c>
      <c r="K1042" s="8" t="s">
        <v>311</v>
      </c>
      <c r="L1042" s="9">
        <v>41242</v>
      </c>
      <c r="M1042" s="9">
        <v>41242</v>
      </c>
      <c r="S1042" s="8" t="s">
        <v>365</v>
      </c>
      <c r="U1042" s="8" t="s">
        <v>42</v>
      </c>
      <c r="V1042" s="8">
        <f>0</f>
        <v>0</v>
      </c>
      <c r="X1042" s="8" t="s">
        <v>44</v>
      </c>
    </row>
    <row r="1043" spans="1:24" s="8" customFormat="1" x14ac:dyDescent="0.25">
      <c r="A1043" s="8" t="s">
        <v>3949</v>
      </c>
      <c r="B1043" s="8" t="s">
        <v>3118</v>
      </c>
      <c r="C1043" s="8" t="s">
        <v>3116</v>
      </c>
      <c r="D1043" s="8" t="s">
        <v>3119</v>
      </c>
      <c r="K1043" s="8" t="s">
        <v>311</v>
      </c>
      <c r="L1043" s="9">
        <v>41242</v>
      </c>
      <c r="M1043" s="9">
        <v>41242</v>
      </c>
      <c r="S1043" s="8" t="s">
        <v>365</v>
      </c>
      <c r="U1043" s="8" t="s">
        <v>42</v>
      </c>
      <c r="V1043" s="8">
        <f>0</f>
        <v>0</v>
      </c>
      <c r="X1043" s="8" t="s">
        <v>44</v>
      </c>
    </row>
    <row r="1044" spans="1:24" s="8" customFormat="1" x14ac:dyDescent="0.25">
      <c r="A1044" s="8" t="s">
        <v>3949</v>
      </c>
      <c r="B1044" s="8" t="s">
        <v>3120</v>
      </c>
      <c r="C1044" s="8" t="s">
        <v>2394</v>
      </c>
      <c r="D1044" s="8" t="s">
        <v>2394</v>
      </c>
      <c r="K1044" s="8" t="s">
        <v>311</v>
      </c>
      <c r="L1044" s="9">
        <v>41242</v>
      </c>
      <c r="M1044" s="9">
        <v>41242</v>
      </c>
      <c r="S1044" s="8" t="s">
        <v>365</v>
      </c>
      <c r="U1044" s="8" t="s">
        <v>42</v>
      </c>
      <c r="V1044" s="8">
        <f>0</f>
        <v>0</v>
      </c>
      <c r="X1044" s="8" t="s">
        <v>44</v>
      </c>
    </row>
    <row r="1045" spans="1:24" s="8" customFormat="1" x14ac:dyDescent="0.25">
      <c r="A1045" s="8" t="s">
        <v>3949</v>
      </c>
      <c r="B1045" s="8" t="s">
        <v>3121</v>
      </c>
      <c r="C1045" s="8" t="s">
        <v>2394</v>
      </c>
      <c r="D1045" s="8" t="s">
        <v>2394</v>
      </c>
      <c r="K1045" s="8" t="s">
        <v>311</v>
      </c>
      <c r="L1045" s="9">
        <v>41242</v>
      </c>
      <c r="M1045" s="9">
        <v>41242</v>
      </c>
      <c r="S1045" s="8" t="s">
        <v>365</v>
      </c>
      <c r="U1045" s="8" t="s">
        <v>42</v>
      </c>
      <c r="V1045" s="8">
        <f>0</f>
        <v>0</v>
      </c>
      <c r="X1045" s="8" t="s">
        <v>44</v>
      </c>
    </row>
    <row r="1046" spans="1:24" s="8" customFormat="1" x14ac:dyDescent="0.25">
      <c r="A1046" s="8" t="s">
        <v>3949</v>
      </c>
      <c r="B1046" s="8" t="s">
        <v>3122</v>
      </c>
      <c r="C1046" s="8" t="s">
        <v>2394</v>
      </c>
      <c r="D1046" s="8" t="s">
        <v>2394</v>
      </c>
      <c r="K1046" s="8" t="s">
        <v>311</v>
      </c>
      <c r="L1046" s="9">
        <v>41242</v>
      </c>
      <c r="M1046" s="9">
        <v>41242</v>
      </c>
      <c r="S1046" s="8" t="s">
        <v>365</v>
      </c>
      <c r="U1046" s="8" t="s">
        <v>42</v>
      </c>
      <c r="V1046" s="8">
        <f>0</f>
        <v>0</v>
      </c>
      <c r="X1046" s="8" t="s">
        <v>44</v>
      </c>
    </row>
    <row r="1047" spans="1:24" s="8" customFormat="1" x14ac:dyDescent="0.25">
      <c r="A1047" s="8" t="s">
        <v>3949</v>
      </c>
      <c r="B1047" s="8" t="s">
        <v>3123</v>
      </c>
      <c r="C1047" s="8" t="s">
        <v>2394</v>
      </c>
      <c r="D1047" s="8" t="s">
        <v>2394</v>
      </c>
      <c r="K1047" s="8" t="s">
        <v>311</v>
      </c>
      <c r="L1047" s="9">
        <v>41242</v>
      </c>
      <c r="M1047" s="9">
        <v>41242</v>
      </c>
      <c r="S1047" s="8" t="s">
        <v>365</v>
      </c>
      <c r="U1047" s="8" t="s">
        <v>42</v>
      </c>
      <c r="V1047" s="8">
        <f>0</f>
        <v>0</v>
      </c>
      <c r="X1047" s="8" t="s">
        <v>44</v>
      </c>
    </row>
    <row r="1048" spans="1:24" s="8" customFormat="1" x14ac:dyDescent="0.25">
      <c r="A1048" s="8" t="s">
        <v>3949</v>
      </c>
      <c r="B1048" s="8" t="s">
        <v>3124</v>
      </c>
      <c r="C1048" s="8" t="s">
        <v>2394</v>
      </c>
      <c r="D1048" s="8" t="s">
        <v>2394</v>
      </c>
      <c r="K1048" s="8" t="s">
        <v>311</v>
      </c>
      <c r="L1048" s="9">
        <v>41242</v>
      </c>
      <c r="M1048" s="9">
        <v>41242</v>
      </c>
      <c r="S1048" s="8" t="s">
        <v>365</v>
      </c>
      <c r="U1048" s="8" t="s">
        <v>42</v>
      </c>
      <c r="V1048" s="8">
        <f>0</f>
        <v>0</v>
      </c>
      <c r="X1048" s="8" t="s">
        <v>44</v>
      </c>
    </row>
    <row r="1049" spans="1:24" s="8" customFormat="1" x14ac:dyDescent="0.25">
      <c r="A1049" s="8" t="s">
        <v>3949</v>
      </c>
      <c r="B1049" s="8" t="s">
        <v>3125</v>
      </c>
      <c r="C1049" s="8" t="s">
        <v>2394</v>
      </c>
      <c r="D1049" s="8" t="s">
        <v>2394</v>
      </c>
      <c r="K1049" s="8" t="s">
        <v>311</v>
      </c>
      <c r="L1049" s="9">
        <v>41242</v>
      </c>
      <c r="M1049" s="9">
        <v>41242</v>
      </c>
      <c r="S1049" s="8" t="s">
        <v>365</v>
      </c>
      <c r="U1049" s="8" t="s">
        <v>42</v>
      </c>
      <c r="V1049" s="8">
        <f>0</f>
        <v>0</v>
      </c>
      <c r="X1049" s="8" t="s">
        <v>44</v>
      </c>
    </row>
    <row r="1050" spans="1:24" s="8" customFormat="1" x14ac:dyDescent="0.25">
      <c r="A1050" s="8" t="s">
        <v>3949</v>
      </c>
      <c r="B1050" s="8" t="s">
        <v>3126</v>
      </c>
      <c r="C1050" s="8" t="s">
        <v>2394</v>
      </c>
      <c r="D1050" s="8" t="s">
        <v>2394</v>
      </c>
      <c r="K1050" s="8" t="s">
        <v>311</v>
      </c>
      <c r="L1050" s="9">
        <v>41242</v>
      </c>
      <c r="M1050" s="9">
        <v>41242</v>
      </c>
      <c r="S1050" s="8" t="s">
        <v>365</v>
      </c>
      <c r="U1050" s="8" t="s">
        <v>42</v>
      </c>
      <c r="V1050" s="8">
        <f>0</f>
        <v>0</v>
      </c>
      <c r="X1050" s="8" t="s">
        <v>44</v>
      </c>
    </row>
    <row r="1051" spans="1:24" s="8" customFormat="1" x14ac:dyDescent="0.25">
      <c r="A1051" s="8" t="s">
        <v>3949</v>
      </c>
      <c r="B1051" s="8" t="s">
        <v>3127</v>
      </c>
      <c r="C1051" s="8" t="s">
        <v>3128</v>
      </c>
      <c r="D1051" s="8" t="s">
        <v>3129</v>
      </c>
      <c r="K1051" s="8" t="s">
        <v>311</v>
      </c>
      <c r="L1051" s="9">
        <v>41242</v>
      </c>
      <c r="M1051" s="9">
        <v>41242</v>
      </c>
      <c r="S1051" s="8" t="s">
        <v>365</v>
      </c>
      <c r="U1051" s="8" t="s">
        <v>42</v>
      </c>
      <c r="V1051" s="8">
        <f>0</f>
        <v>0</v>
      </c>
      <c r="X1051" s="8" t="s">
        <v>44</v>
      </c>
    </row>
    <row r="1052" spans="1:24" x14ac:dyDescent="0.25">
      <c r="B1052" t="s">
        <v>3130</v>
      </c>
      <c r="C1052" t="s">
        <v>3131</v>
      </c>
      <c r="D1052" t="s">
        <v>3132</v>
      </c>
      <c r="K1052" t="s">
        <v>108</v>
      </c>
      <c r="L1052" s="3">
        <v>41275</v>
      </c>
      <c r="M1052" s="3">
        <v>41275</v>
      </c>
      <c r="S1052" t="s">
        <v>3133</v>
      </c>
      <c r="U1052" t="s">
        <v>42</v>
      </c>
      <c r="V1052">
        <f>0</f>
        <v>0</v>
      </c>
      <c r="X1052" t="s">
        <v>71</v>
      </c>
    </row>
    <row r="1053" spans="1:24" x14ac:dyDescent="0.25">
      <c r="B1053" t="s">
        <v>3134</v>
      </c>
      <c r="C1053" t="s">
        <v>3135</v>
      </c>
      <c r="D1053" t="s">
        <v>3136</v>
      </c>
      <c r="K1053" t="s">
        <v>126</v>
      </c>
      <c r="L1053" s="3">
        <v>41526</v>
      </c>
      <c r="S1053" t="s">
        <v>95</v>
      </c>
      <c r="U1053" t="s">
        <v>42</v>
      </c>
      <c r="V1053">
        <f>0</f>
        <v>0</v>
      </c>
      <c r="X1053" t="s">
        <v>71</v>
      </c>
    </row>
    <row r="1054" spans="1:24" s="8" customFormat="1" x14ac:dyDescent="0.25">
      <c r="A1054" s="8" t="s">
        <v>3949</v>
      </c>
      <c r="B1054" s="8" t="s">
        <v>3137</v>
      </c>
      <c r="C1054" s="8" t="s">
        <v>3138</v>
      </c>
      <c r="D1054" s="8" t="s">
        <v>3139</v>
      </c>
      <c r="K1054" s="8" t="s">
        <v>126</v>
      </c>
      <c r="L1054" s="9">
        <v>41526</v>
      </c>
      <c r="S1054" s="8" t="s">
        <v>95</v>
      </c>
      <c r="U1054" s="8" t="s">
        <v>42</v>
      </c>
      <c r="V1054" s="8">
        <f>0</f>
        <v>0</v>
      </c>
      <c r="X1054" s="8" t="s">
        <v>71</v>
      </c>
    </row>
    <row r="1055" spans="1:24" s="8" customFormat="1" x14ac:dyDescent="0.25">
      <c r="A1055" s="8" t="s">
        <v>3949</v>
      </c>
      <c r="B1055" s="8" t="s">
        <v>3140</v>
      </c>
      <c r="C1055" s="8" t="s">
        <v>3141</v>
      </c>
      <c r="D1055" s="8" t="s">
        <v>3142</v>
      </c>
      <c r="K1055" s="8" t="s">
        <v>126</v>
      </c>
      <c r="L1055" s="9">
        <v>41526</v>
      </c>
      <c r="S1055" s="8" t="s">
        <v>95</v>
      </c>
      <c r="U1055" s="8" t="s">
        <v>42</v>
      </c>
      <c r="V1055" s="8">
        <f>0</f>
        <v>0</v>
      </c>
      <c r="X1055" s="8" t="s">
        <v>44</v>
      </c>
    </row>
    <row r="1056" spans="1:24" s="8" customFormat="1" x14ac:dyDescent="0.25">
      <c r="A1056" s="8" t="s">
        <v>3949</v>
      </c>
      <c r="B1056" s="8" t="s">
        <v>3143</v>
      </c>
      <c r="C1056" s="8" t="s">
        <v>3144</v>
      </c>
      <c r="D1056" s="8" t="s">
        <v>3145</v>
      </c>
      <c r="K1056" s="8" t="s">
        <v>126</v>
      </c>
      <c r="L1056" s="9">
        <v>41526</v>
      </c>
      <c r="S1056" s="8" t="s">
        <v>95</v>
      </c>
      <c r="U1056" s="8" t="s">
        <v>42</v>
      </c>
      <c r="V1056" s="8">
        <f>0</f>
        <v>0</v>
      </c>
      <c r="X1056" s="8" t="s">
        <v>71</v>
      </c>
    </row>
    <row r="1057" spans="1:29" s="8" customFormat="1" x14ac:dyDescent="0.25">
      <c r="A1057" s="8" t="s">
        <v>3949</v>
      </c>
      <c r="B1057" s="8" t="s">
        <v>3146</v>
      </c>
      <c r="C1057" s="8" t="s">
        <v>3147</v>
      </c>
      <c r="K1057" s="8" t="s">
        <v>612</v>
      </c>
      <c r="L1057" s="9">
        <v>41533</v>
      </c>
      <c r="S1057" s="8" t="s">
        <v>95</v>
      </c>
      <c r="U1057" s="8" t="s">
        <v>42</v>
      </c>
      <c r="V1057" s="8">
        <f>0</f>
        <v>0</v>
      </c>
      <c r="X1057" s="8" t="s">
        <v>71</v>
      </c>
    </row>
    <row r="1058" spans="1:29" s="8" customFormat="1" x14ac:dyDescent="0.25">
      <c r="A1058" s="8" t="s">
        <v>3949</v>
      </c>
      <c r="B1058" s="8" t="s">
        <v>3148</v>
      </c>
      <c r="C1058" s="8" t="s">
        <v>3149</v>
      </c>
      <c r="D1058" s="8" t="s">
        <v>3150</v>
      </c>
      <c r="F1058" s="8" t="s">
        <v>3151</v>
      </c>
      <c r="G1058" s="8" t="s">
        <v>3152</v>
      </c>
      <c r="K1058" s="8" t="s">
        <v>69</v>
      </c>
      <c r="L1058" s="9">
        <v>41611</v>
      </c>
      <c r="M1058" s="9">
        <v>41611</v>
      </c>
      <c r="S1058" s="8" t="s">
        <v>95</v>
      </c>
      <c r="U1058" s="8" t="s">
        <v>42</v>
      </c>
      <c r="V1058" s="8">
        <f>0</f>
        <v>0</v>
      </c>
      <c r="X1058" s="8" t="s">
        <v>71</v>
      </c>
    </row>
    <row r="1059" spans="1:29" x14ac:dyDescent="0.25">
      <c r="B1059" t="s">
        <v>3153</v>
      </c>
      <c r="C1059" t="s">
        <v>3154</v>
      </c>
      <c r="D1059" t="s">
        <v>3155</v>
      </c>
      <c r="F1059" t="s">
        <v>3156</v>
      </c>
      <c r="I1059" s="3">
        <v>42979</v>
      </c>
      <c r="K1059" t="s">
        <v>283</v>
      </c>
      <c r="L1059" s="3">
        <v>41668</v>
      </c>
      <c r="M1059" s="3">
        <v>41668</v>
      </c>
      <c r="S1059" t="s">
        <v>95</v>
      </c>
      <c r="U1059" t="s">
        <v>42</v>
      </c>
      <c r="V1059">
        <f>0</f>
        <v>0</v>
      </c>
      <c r="X1059" t="s">
        <v>44</v>
      </c>
    </row>
    <row r="1060" spans="1:29" x14ac:dyDescent="0.25">
      <c r="B1060" t="s">
        <v>3157</v>
      </c>
      <c r="C1060" t="s">
        <v>3158</v>
      </c>
      <c r="D1060" t="s">
        <v>3159</v>
      </c>
      <c r="K1060" t="s">
        <v>83</v>
      </c>
      <c r="L1060" s="3">
        <v>41983</v>
      </c>
      <c r="M1060" s="3">
        <v>41988</v>
      </c>
      <c r="S1060" t="s">
        <v>3160</v>
      </c>
      <c r="U1060" t="s">
        <v>42</v>
      </c>
      <c r="V1060">
        <f>0</f>
        <v>0</v>
      </c>
      <c r="X1060" t="s">
        <v>44</v>
      </c>
    </row>
    <row r="1061" spans="1:29" s="8" customFormat="1" x14ac:dyDescent="0.25">
      <c r="A1061" s="8" t="s">
        <v>3949</v>
      </c>
      <c r="B1061" s="8" t="s">
        <v>3161</v>
      </c>
      <c r="C1061" s="8" t="s">
        <v>1005</v>
      </c>
      <c r="D1061" s="8" t="s">
        <v>3162</v>
      </c>
      <c r="E1061" s="8" t="s">
        <v>3163</v>
      </c>
      <c r="F1061" s="8" t="s">
        <v>382</v>
      </c>
      <c r="H1061" s="8" t="s">
        <v>38</v>
      </c>
      <c r="K1061" s="8" t="s">
        <v>311</v>
      </c>
      <c r="L1061" s="9">
        <v>42170</v>
      </c>
      <c r="M1061" s="9">
        <v>42171</v>
      </c>
      <c r="S1061" s="8" t="s">
        <v>356</v>
      </c>
      <c r="U1061" s="8" t="s">
        <v>42</v>
      </c>
      <c r="V1061" s="8">
        <f>0</f>
        <v>0</v>
      </c>
      <c r="X1061" s="8" t="s">
        <v>44</v>
      </c>
    </row>
    <row r="1062" spans="1:29" s="8" customFormat="1" x14ac:dyDescent="0.25">
      <c r="A1062" s="8" t="s">
        <v>3949</v>
      </c>
      <c r="B1062" s="8" t="s">
        <v>3164</v>
      </c>
      <c r="C1062" s="8" t="s">
        <v>1005</v>
      </c>
      <c r="D1062" s="8" t="s">
        <v>3165</v>
      </c>
      <c r="E1062" s="8" t="s">
        <v>3166</v>
      </c>
      <c r="F1062" s="8" t="s">
        <v>382</v>
      </c>
      <c r="H1062" s="8" t="s">
        <v>38</v>
      </c>
      <c r="K1062" s="8" t="s">
        <v>311</v>
      </c>
      <c r="L1062" s="9">
        <v>42170</v>
      </c>
      <c r="M1062" s="9">
        <v>42171</v>
      </c>
      <c r="S1062" s="8" t="s">
        <v>356</v>
      </c>
      <c r="U1062" s="8" t="s">
        <v>42</v>
      </c>
      <c r="V1062" s="8">
        <f>0</f>
        <v>0</v>
      </c>
      <c r="X1062" s="8" t="s">
        <v>44</v>
      </c>
    </row>
    <row r="1063" spans="1:29" s="8" customFormat="1" x14ac:dyDescent="0.25">
      <c r="A1063" s="8" t="s">
        <v>3949</v>
      </c>
      <c r="B1063" s="8" t="s">
        <v>3167</v>
      </c>
      <c r="C1063" s="8" t="s">
        <v>1005</v>
      </c>
      <c r="D1063" s="8" t="s">
        <v>3168</v>
      </c>
      <c r="E1063" s="8" t="s">
        <v>3169</v>
      </c>
      <c r="F1063" s="8" t="s">
        <v>382</v>
      </c>
      <c r="H1063" s="8" t="s">
        <v>38</v>
      </c>
      <c r="K1063" s="8" t="s">
        <v>311</v>
      </c>
      <c r="L1063" s="9">
        <v>42170</v>
      </c>
      <c r="M1063" s="9">
        <v>42171</v>
      </c>
      <c r="S1063" s="8" t="s">
        <v>356</v>
      </c>
      <c r="U1063" s="8" t="s">
        <v>42</v>
      </c>
      <c r="V1063" s="8">
        <f>0</f>
        <v>0</v>
      </c>
      <c r="X1063" s="8" t="s">
        <v>44</v>
      </c>
    </row>
    <row r="1064" spans="1:29" s="8" customFormat="1" x14ac:dyDescent="0.25">
      <c r="A1064" s="8" t="s">
        <v>3949</v>
      </c>
      <c r="B1064" s="8" t="s">
        <v>3170</v>
      </c>
      <c r="C1064" s="8" t="s">
        <v>3171</v>
      </c>
      <c r="D1064" s="8" t="s">
        <v>3172</v>
      </c>
      <c r="F1064" s="8" t="s">
        <v>382</v>
      </c>
      <c r="H1064" s="8" t="s">
        <v>38</v>
      </c>
      <c r="K1064" s="8" t="s">
        <v>126</v>
      </c>
      <c r="L1064" s="9">
        <v>42150</v>
      </c>
      <c r="M1064" s="9">
        <v>42184</v>
      </c>
      <c r="S1064" s="8" t="s">
        <v>356</v>
      </c>
      <c r="U1064" s="8" t="s">
        <v>42</v>
      </c>
      <c r="V1064" s="8">
        <f>0</f>
        <v>0</v>
      </c>
      <c r="X1064" s="8" t="s">
        <v>44</v>
      </c>
    </row>
    <row r="1065" spans="1:29" x14ac:dyDescent="0.25">
      <c r="B1065" t="s">
        <v>3173</v>
      </c>
      <c r="C1065" t="s">
        <v>3174</v>
      </c>
      <c r="D1065" t="s">
        <v>3175</v>
      </c>
      <c r="F1065" t="s">
        <v>382</v>
      </c>
      <c r="H1065" t="s">
        <v>38</v>
      </c>
      <c r="K1065" t="s">
        <v>126</v>
      </c>
      <c r="L1065" s="3">
        <v>42150</v>
      </c>
      <c r="M1065" s="3">
        <v>42184</v>
      </c>
      <c r="S1065" t="s">
        <v>356</v>
      </c>
      <c r="U1065" t="s">
        <v>42</v>
      </c>
      <c r="V1065">
        <f>0</f>
        <v>0</v>
      </c>
      <c r="X1065" t="s">
        <v>44</v>
      </c>
    </row>
    <row r="1066" spans="1:29" s="8" customFormat="1" x14ac:dyDescent="0.25">
      <c r="A1066" s="8" t="s">
        <v>3949</v>
      </c>
      <c r="B1066" s="8" t="s">
        <v>3176</v>
      </c>
      <c r="C1066" s="8" t="s">
        <v>3177</v>
      </c>
      <c r="D1066" s="8" t="s">
        <v>3178</v>
      </c>
      <c r="F1066" s="8" t="s">
        <v>382</v>
      </c>
      <c r="H1066" s="8" t="s">
        <v>38</v>
      </c>
      <c r="K1066" s="8" t="s">
        <v>126</v>
      </c>
      <c r="L1066" s="9">
        <v>42150</v>
      </c>
      <c r="M1066" s="9">
        <v>42184</v>
      </c>
      <c r="S1066" s="8" t="s">
        <v>356</v>
      </c>
      <c r="U1066" s="8" t="s">
        <v>42</v>
      </c>
      <c r="V1066" s="8">
        <f>0</f>
        <v>0</v>
      </c>
      <c r="X1066" s="8" t="s">
        <v>44</v>
      </c>
    </row>
    <row r="1067" spans="1:29" s="8" customFormat="1" x14ac:dyDescent="0.25">
      <c r="A1067" s="8" t="s">
        <v>3949</v>
      </c>
      <c r="B1067" s="8" t="s">
        <v>3179</v>
      </c>
      <c r="C1067" s="8" t="s">
        <v>3177</v>
      </c>
      <c r="D1067" s="8" t="s">
        <v>3178</v>
      </c>
      <c r="F1067" s="8" t="s">
        <v>382</v>
      </c>
      <c r="H1067" s="8" t="s">
        <v>38</v>
      </c>
      <c r="K1067" s="8" t="s">
        <v>126</v>
      </c>
      <c r="L1067" s="9">
        <v>42150</v>
      </c>
      <c r="M1067" s="9">
        <v>42184</v>
      </c>
      <c r="S1067" s="8" t="s">
        <v>356</v>
      </c>
      <c r="U1067" s="8" t="s">
        <v>42</v>
      </c>
      <c r="V1067" s="8">
        <f>0</f>
        <v>0</v>
      </c>
      <c r="X1067" s="8" t="s">
        <v>44</v>
      </c>
    </row>
    <row r="1068" spans="1:29" s="8" customFormat="1" x14ac:dyDescent="0.25">
      <c r="A1068" s="8" t="s">
        <v>3949</v>
      </c>
      <c r="B1068" s="8" t="s">
        <v>3180</v>
      </c>
      <c r="C1068" s="8" t="s">
        <v>3181</v>
      </c>
      <c r="D1068" s="8" t="s">
        <v>3181</v>
      </c>
      <c r="E1068" s="8" t="s">
        <v>3182</v>
      </c>
      <c r="F1068" s="8" t="s">
        <v>497</v>
      </c>
      <c r="G1068" s="8" t="s">
        <v>3183</v>
      </c>
      <c r="H1068" s="8" t="s">
        <v>38</v>
      </c>
      <c r="K1068" s="8" t="s">
        <v>76</v>
      </c>
      <c r="L1068" s="9">
        <v>42180</v>
      </c>
      <c r="M1068" s="9">
        <v>42180</v>
      </c>
      <c r="S1068" s="8" t="s">
        <v>838</v>
      </c>
      <c r="U1068" s="8" t="s">
        <v>42</v>
      </c>
      <c r="V1068" s="8">
        <f>0</f>
        <v>0</v>
      </c>
      <c r="X1068" s="8" t="s">
        <v>44</v>
      </c>
    </row>
    <row r="1069" spans="1:29" x14ac:dyDescent="0.25">
      <c r="B1069" t="s">
        <v>3184</v>
      </c>
      <c r="C1069" t="s">
        <v>3185</v>
      </c>
      <c r="D1069" t="s">
        <v>3186</v>
      </c>
      <c r="E1069" t="s">
        <v>3187</v>
      </c>
      <c r="F1069" t="s">
        <v>3188</v>
      </c>
      <c r="G1069" t="s">
        <v>3189</v>
      </c>
      <c r="H1069" t="s">
        <v>38</v>
      </c>
      <c r="K1069" t="s">
        <v>311</v>
      </c>
      <c r="L1069" s="3">
        <v>42317</v>
      </c>
      <c r="M1069" s="3">
        <v>42319</v>
      </c>
      <c r="N1069">
        <f>24</f>
        <v>24</v>
      </c>
      <c r="O1069" s="3">
        <v>46288</v>
      </c>
      <c r="R1069" s="3">
        <v>46288</v>
      </c>
      <c r="S1069" t="s">
        <v>3190</v>
      </c>
      <c r="U1069" t="s">
        <v>42</v>
      </c>
      <c r="V1069">
        <f>0</f>
        <v>0</v>
      </c>
      <c r="W1069" t="s">
        <v>3191</v>
      </c>
      <c r="X1069" t="s">
        <v>44</v>
      </c>
      <c r="Y1069" t="s">
        <v>112</v>
      </c>
      <c r="AC1069" s="3">
        <v>45558</v>
      </c>
    </row>
    <row r="1070" spans="1:29" s="8" customFormat="1" x14ac:dyDescent="0.25">
      <c r="A1070" s="8" t="s">
        <v>3949</v>
      </c>
      <c r="B1070" s="8" t="s">
        <v>3192</v>
      </c>
      <c r="C1070" s="8" t="s">
        <v>3193</v>
      </c>
      <c r="D1070" s="8" t="s">
        <v>3194</v>
      </c>
      <c r="F1070" s="8" t="s">
        <v>3195</v>
      </c>
      <c r="G1070" s="8" t="s">
        <v>3196</v>
      </c>
      <c r="H1070" s="8" t="s">
        <v>38</v>
      </c>
      <c r="K1070" s="8" t="s">
        <v>76</v>
      </c>
      <c r="L1070" s="9">
        <v>42212</v>
      </c>
      <c r="M1070" s="9">
        <v>42215</v>
      </c>
      <c r="S1070" s="8" t="s">
        <v>3197</v>
      </c>
      <c r="U1070" s="8" t="s">
        <v>42</v>
      </c>
      <c r="V1070" s="8">
        <f>0</f>
        <v>0</v>
      </c>
      <c r="X1070" s="8" t="s">
        <v>44</v>
      </c>
    </row>
    <row r="1071" spans="1:29" s="8" customFormat="1" x14ac:dyDescent="0.25">
      <c r="A1071" s="8" t="s">
        <v>3949</v>
      </c>
      <c r="B1071" s="8" t="s">
        <v>3198</v>
      </c>
      <c r="C1071" s="8" t="s">
        <v>3199</v>
      </c>
      <c r="D1071" s="8" t="s">
        <v>3200</v>
      </c>
      <c r="F1071" s="8" t="s">
        <v>3201</v>
      </c>
      <c r="G1071" s="8" t="s">
        <v>3202</v>
      </c>
      <c r="K1071" s="8" t="s">
        <v>76</v>
      </c>
      <c r="L1071" s="9">
        <v>42464</v>
      </c>
      <c r="M1071" s="9">
        <v>42465</v>
      </c>
      <c r="S1071" s="8" t="s">
        <v>492</v>
      </c>
      <c r="U1071" s="8" t="s">
        <v>42</v>
      </c>
      <c r="V1071" s="8">
        <f>0</f>
        <v>0</v>
      </c>
      <c r="X1071" s="8" t="s">
        <v>44</v>
      </c>
    </row>
    <row r="1072" spans="1:29" s="4" customFormat="1" x14ac:dyDescent="0.25">
      <c r="A1072" s="8" t="s">
        <v>3949</v>
      </c>
      <c r="B1072" s="4" t="s">
        <v>3203</v>
      </c>
      <c r="C1072" s="4" t="s">
        <v>3204</v>
      </c>
      <c r="D1072" s="4" t="s">
        <v>3205</v>
      </c>
      <c r="E1072" s="8" t="s">
        <v>3206</v>
      </c>
      <c r="F1072" s="4" t="s">
        <v>382</v>
      </c>
      <c r="G1072" s="4" t="s">
        <v>3207</v>
      </c>
      <c r="K1072" s="4" t="s">
        <v>311</v>
      </c>
      <c r="L1072" s="5">
        <v>42494</v>
      </c>
      <c r="M1072" s="5">
        <v>42494</v>
      </c>
      <c r="N1072" s="4">
        <f>24</f>
        <v>24</v>
      </c>
      <c r="O1072" s="5">
        <v>45751</v>
      </c>
      <c r="R1072" s="5">
        <v>45751</v>
      </c>
      <c r="S1072" s="4" t="s">
        <v>356</v>
      </c>
      <c r="U1072" s="4" t="s">
        <v>42</v>
      </c>
      <c r="V1072" s="4">
        <f>0</f>
        <v>0</v>
      </c>
      <c r="X1072" s="4" t="s">
        <v>44</v>
      </c>
      <c r="Y1072" s="4" t="s">
        <v>112</v>
      </c>
      <c r="AC1072" s="5">
        <v>45020</v>
      </c>
    </row>
    <row r="1073" spans="1:29" s="8" customFormat="1" x14ac:dyDescent="0.25">
      <c r="A1073" s="8" t="s">
        <v>3949</v>
      </c>
      <c r="B1073" s="8" t="s">
        <v>3208</v>
      </c>
      <c r="C1073" s="8" t="s">
        <v>3209</v>
      </c>
      <c r="D1073" s="8" t="s">
        <v>3210</v>
      </c>
      <c r="E1073" s="8" t="s">
        <v>3211</v>
      </c>
      <c r="F1073" s="8" t="s">
        <v>1899</v>
      </c>
      <c r="G1073" s="8" t="s">
        <v>3212</v>
      </c>
      <c r="K1073" s="8" t="s">
        <v>311</v>
      </c>
      <c r="L1073" s="9">
        <v>42583</v>
      </c>
      <c r="M1073" s="9">
        <v>42583</v>
      </c>
      <c r="N1073" s="8">
        <f>24</f>
        <v>24</v>
      </c>
      <c r="O1073" s="9">
        <v>45438</v>
      </c>
      <c r="R1073" s="9">
        <v>45438</v>
      </c>
      <c r="S1073" s="8" t="s">
        <v>661</v>
      </c>
      <c r="U1073" s="8" t="s">
        <v>42</v>
      </c>
      <c r="V1073" s="8">
        <f>0</f>
        <v>0</v>
      </c>
      <c r="X1073" s="8" t="s">
        <v>44</v>
      </c>
      <c r="Y1073" s="8" t="s">
        <v>112</v>
      </c>
      <c r="AC1073" s="9">
        <v>44707</v>
      </c>
    </row>
    <row r="1074" spans="1:29" s="8" customFormat="1" ht="30" x14ac:dyDescent="0.25">
      <c r="A1074" s="8" t="s">
        <v>3949</v>
      </c>
      <c r="B1074" s="8" t="s">
        <v>3213</v>
      </c>
      <c r="C1074" s="8" t="s">
        <v>3214</v>
      </c>
      <c r="D1074" s="8" t="s">
        <v>3215</v>
      </c>
      <c r="E1074" s="8" t="s">
        <v>3206</v>
      </c>
      <c r="F1074" s="8" t="s">
        <v>3216</v>
      </c>
      <c r="G1074" s="8" t="s">
        <v>3217</v>
      </c>
      <c r="H1074" s="8" t="s">
        <v>38</v>
      </c>
      <c r="K1074" s="8" t="s">
        <v>311</v>
      </c>
      <c r="L1074" s="9">
        <v>42593</v>
      </c>
      <c r="N1074" s="8">
        <f>24</f>
        <v>24</v>
      </c>
      <c r="O1074" s="9">
        <v>45751</v>
      </c>
      <c r="R1074" s="9">
        <v>45751</v>
      </c>
      <c r="S1074" s="8" t="s">
        <v>356</v>
      </c>
      <c r="T1074" s="10" t="s">
        <v>3218</v>
      </c>
      <c r="U1074" s="8" t="s">
        <v>42</v>
      </c>
      <c r="V1074" s="8">
        <f>0</f>
        <v>0</v>
      </c>
      <c r="X1074" s="8" t="s">
        <v>44</v>
      </c>
      <c r="Y1074" s="8" t="s">
        <v>112</v>
      </c>
      <c r="AC1074" s="9">
        <v>45020</v>
      </c>
    </row>
    <row r="1075" spans="1:29" s="8" customFormat="1" x14ac:dyDescent="0.25">
      <c r="A1075" s="8" t="s">
        <v>3949</v>
      </c>
      <c r="B1075" s="8" t="s">
        <v>3227</v>
      </c>
      <c r="C1075" s="8" t="s">
        <v>3228</v>
      </c>
      <c r="D1075" s="8" t="s">
        <v>3229</v>
      </c>
      <c r="E1075" s="8" t="s">
        <v>636</v>
      </c>
      <c r="F1075" s="8" t="s">
        <v>3230</v>
      </c>
      <c r="G1075" s="8" t="s">
        <v>3231</v>
      </c>
      <c r="H1075" s="8" t="s">
        <v>38</v>
      </c>
      <c r="K1075" s="8" t="s">
        <v>612</v>
      </c>
      <c r="L1075" s="9">
        <v>42772</v>
      </c>
      <c r="M1075" s="9">
        <v>42774</v>
      </c>
      <c r="N1075" s="8">
        <f>12</f>
        <v>12</v>
      </c>
      <c r="O1075" s="9">
        <v>43508</v>
      </c>
      <c r="R1075" s="9">
        <v>43508</v>
      </c>
      <c r="S1075" s="8" t="s">
        <v>3232</v>
      </c>
      <c r="T1075" s="8" t="s">
        <v>3233</v>
      </c>
      <c r="U1075" s="8" t="s">
        <v>42</v>
      </c>
      <c r="V1075" s="8">
        <f>0</f>
        <v>0</v>
      </c>
      <c r="W1075" s="8" t="s">
        <v>3234</v>
      </c>
      <c r="X1075" s="8" t="s">
        <v>71</v>
      </c>
      <c r="Y1075" s="8" t="s">
        <v>113</v>
      </c>
      <c r="AC1075" s="9">
        <v>43143</v>
      </c>
    </row>
    <row r="1076" spans="1:29" s="8" customFormat="1" x14ac:dyDescent="0.25">
      <c r="A1076" s="8" t="s">
        <v>3949</v>
      </c>
      <c r="B1076" s="8" t="s">
        <v>3235</v>
      </c>
      <c r="C1076" s="8" t="s">
        <v>3228</v>
      </c>
      <c r="D1076" s="8" t="s">
        <v>3229</v>
      </c>
      <c r="E1076" s="8" t="s">
        <v>636</v>
      </c>
      <c r="F1076" s="8" t="s">
        <v>3230</v>
      </c>
      <c r="G1076" s="8" t="s">
        <v>3231</v>
      </c>
      <c r="H1076" s="8" t="s">
        <v>38</v>
      </c>
      <c r="K1076" s="8" t="s">
        <v>612</v>
      </c>
      <c r="L1076" s="9">
        <v>42772</v>
      </c>
      <c r="M1076" s="9">
        <v>42774</v>
      </c>
      <c r="N1076" s="8">
        <f>12</f>
        <v>12</v>
      </c>
      <c r="O1076" s="9">
        <v>43508</v>
      </c>
      <c r="R1076" s="9">
        <v>43508</v>
      </c>
      <c r="S1076" s="8" t="s">
        <v>3232</v>
      </c>
      <c r="T1076" s="8" t="s">
        <v>3233</v>
      </c>
      <c r="U1076" s="8" t="s">
        <v>42</v>
      </c>
      <c r="V1076" s="8">
        <f>0</f>
        <v>0</v>
      </c>
      <c r="W1076" s="8" t="s">
        <v>3234</v>
      </c>
      <c r="X1076" s="8" t="s">
        <v>44</v>
      </c>
      <c r="Y1076" s="8" t="s">
        <v>113</v>
      </c>
      <c r="AC1076" s="9">
        <v>43143</v>
      </c>
    </row>
    <row r="1077" spans="1:29" s="8" customFormat="1" x14ac:dyDescent="0.25">
      <c r="A1077" s="8" t="s">
        <v>3949</v>
      </c>
      <c r="B1077" s="8" t="s">
        <v>3236</v>
      </c>
      <c r="C1077" s="8" t="s">
        <v>3228</v>
      </c>
      <c r="D1077" s="8" t="s">
        <v>3229</v>
      </c>
      <c r="E1077" s="8" t="s">
        <v>636</v>
      </c>
      <c r="F1077" s="8" t="s">
        <v>3230</v>
      </c>
      <c r="G1077" s="8" t="s">
        <v>3231</v>
      </c>
      <c r="H1077" s="8" t="s">
        <v>38</v>
      </c>
      <c r="K1077" s="8" t="s">
        <v>612</v>
      </c>
      <c r="L1077" s="9">
        <v>42772</v>
      </c>
      <c r="M1077" s="9">
        <v>42774</v>
      </c>
      <c r="N1077" s="8">
        <f>12</f>
        <v>12</v>
      </c>
      <c r="O1077" s="9">
        <v>43508</v>
      </c>
      <c r="R1077" s="9">
        <v>43508</v>
      </c>
      <c r="S1077" s="8" t="s">
        <v>3232</v>
      </c>
      <c r="T1077" s="8" t="s">
        <v>3233</v>
      </c>
      <c r="U1077" s="8" t="s">
        <v>42</v>
      </c>
      <c r="V1077" s="8">
        <f>0</f>
        <v>0</v>
      </c>
      <c r="W1077" s="8" t="s">
        <v>3234</v>
      </c>
      <c r="X1077" s="8" t="s">
        <v>44</v>
      </c>
      <c r="Y1077" s="8" t="s">
        <v>113</v>
      </c>
      <c r="AC1077" s="9">
        <v>43143</v>
      </c>
    </row>
    <row r="1078" spans="1:29" s="8" customFormat="1" x14ac:dyDescent="0.25">
      <c r="A1078" s="8" t="s">
        <v>3949</v>
      </c>
      <c r="B1078" s="8" t="s">
        <v>3237</v>
      </c>
      <c r="C1078" s="8" t="s">
        <v>3238</v>
      </c>
      <c r="D1078" s="8" t="s">
        <v>3239</v>
      </c>
      <c r="E1078" s="8" t="s">
        <v>3240</v>
      </c>
      <c r="F1078" s="8" t="s">
        <v>1424</v>
      </c>
      <c r="G1078" s="8" t="s">
        <v>3241</v>
      </c>
      <c r="H1078" s="8" t="s">
        <v>38</v>
      </c>
      <c r="K1078" s="8" t="s">
        <v>612</v>
      </c>
      <c r="L1078" s="9">
        <v>42814</v>
      </c>
      <c r="M1078" s="9">
        <v>42814</v>
      </c>
      <c r="N1078" s="8">
        <f>12</f>
        <v>12</v>
      </c>
      <c r="O1078" s="9">
        <v>43508</v>
      </c>
      <c r="R1078" s="9">
        <v>43508</v>
      </c>
      <c r="S1078" s="8" t="s">
        <v>2067</v>
      </c>
      <c r="T1078" s="8" t="s">
        <v>3242</v>
      </c>
      <c r="U1078" s="8" t="s">
        <v>42</v>
      </c>
      <c r="V1078" s="8">
        <f>0</f>
        <v>0</v>
      </c>
      <c r="W1078" s="8" t="s">
        <v>3234</v>
      </c>
      <c r="X1078" s="8" t="s">
        <v>44</v>
      </c>
      <c r="Y1078" s="8" t="s">
        <v>112</v>
      </c>
      <c r="AC1078" s="9">
        <v>43192</v>
      </c>
    </row>
    <row r="1079" spans="1:29" s="8" customFormat="1" x14ac:dyDescent="0.25">
      <c r="A1079" s="8" t="s">
        <v>3949</v>
      </c>
      <c r="B1079" s="8" t="s">
        <v>3243</v>
      </c>
      <c r="C1079" s="8" t="s">
        <v>3238</v>
      </c>
      <c r="D1079" s="8" t="s">
        <v>3239</v>
      </c>
      <c r="E1079" s="8" t="s">
        <v>3244</v>
      </c>
      <c r="F1079" s="8" t="s">
        <v>1424</v>
      </c>
      <c r="G1079" s="8" t="s">
        <v>3241</v>
      </c>
      <c r="H1079" s="8" t="s">
        <v>38</v>
      </c>
      <c r="K1079" s="8" t="s">
        <v>612</v>
      </c>
      <c r="L1079" s="9">
        <v>42814</v>
      </c>
      <c r="M1079" s="9">
        <v>42814</v>
      </c>
      <c r="N1079" s="8">
        <f>12</f>
        <v>12</v>
      </c>
      <c r="O1079" s="9">
        <v>43508</v>
      </c>
      <c r="R1079" s="9">
        <v>43508</v>
      </c>
      <c r="S1079" s="8" t="s">
        <v>2067</v>
      </c>
      <c r="T1079" s="8" t="s">
        <v>3242</v>
      </c>
      <c r="U1079" s="8" t="s">
        <v>42</v>
      </c>
      <c r="V1079" s="8">
        <f>0</f>
        <v>0</v>
      </c>
      <c r="W1079" s="8" t="s">
        <v>3234</v>
      </c>
      <c r="X1079" s="8" t="s">
        <v>44</v>
      </c>
      <c r="Y1079" s="8" t="s">
        <v>112</v>
      </c>
      <c r="AC1079" s="9">
        <v>43192</v>
      </c>
    </row>
    <row r="1080" spans="1:29" s="8" customFormat="1" x14ac:dyDescent="0.25">
      <c r="A1080" s="8" t="s">
        <v>3949</v>
      </c>
      <c r="B1080" s="8" t="s">
        <v>3245</v>
      </c>
      <c r="C1080" s="8" t="s">
        <v>3238</v>
      </c>
      <c r="D1080" s="8" t="s">
        <v>3239</v>
      </c>
      <c r="E1080" s="8" t="s">
        <v>3246</v>
      </c>
      <c r="F1080" s="8" t="s">
        <v>1424</v>
      </c>
      <c r="G1080" s="8" t="s">
        <v>3241</v>
      </c>
      <c r="H1080" s="8" t="s">
        <v>38</v>
      </c>
      <c r="K1080" s="8" t="s">
        <v>612</v>
      </c>
      <c r="L1080" s="9">
        <v>42814</v>
      </c>
      <c r="M1080" s="9">
        <v>42814</v>
      </c>
      <c r="N1080" s="8">
        <f>12</f>
        <v>12</v>
      </c>
      <c r="O1080" s="9">
        <v>43508</v>
      </c>
      <c r="R1080" s="9">
        <v>43508</v>
      </c>
      <c r="S1080" s="8" t="s">
        <v>2067</v>
      </c>
      <c r="T1080" s="8" t="s">
        <v>3242</v>
      </c>
      <c r="U1080" s="8" t="s">
        <v>42</v>
      </c>
      <c r="V1080" s="8">
        <f>0</f>
        <v>0</v>
      </c>
      <c r="W1080" s="8" t="s">
        <v>3234</v>
      </c>
      <c r="X1080" s="8" t="s">
        <v>44</v>
      </c>
      <c r="Y1080" s="8" t="s">
        <v>112</v>
      </c>
      <c r="AC1080" s="9">
        <v>43192</v>
      </c>
    </row>
    <row r="1081" spans="1:29" s="8" customFormat="1" x14ac:dyDescent="0.25">
      <c r="A1081" s="8" t="s">
        <v>3949</v>
      </c>
      <c r="B1081" s="8" t="s">
        <v>3247</v>
      </c>
      <c r="C1081" s="8" t="s">
        <v>3238</v>
      </c>
      <c r="D1081" s="8" t="s">
        <v>3239</v>
      </c>
      <c r="E1081" s="8" t="s">
        <v>3248</v>
      </c>
      <c r="F1081" s="8" t="s">
        <v>1424</v>
      </c>
      <c r="G1081" s="8" t="s">
        <v>3241</v>
      </c>
      <c r="H1081" s="8" t="s">
        <v>38</v>
      </c>
      <c r="K1081" s="8" t="s">
        <v>612</v>
      </c>
      <c r="L1081" s="9">
        <v>42814</v>
      </c>
      <c r="M1081" s="9">
        <v>42814</v>
      </c>
      <c r="N1081" s="8">
        <f>12</f>
        <v>12</v>
      </c>
      <c r="O1081" s="9">
        <v>43508</v>
      </c>
      <c r="R1081" s="9">
        <v>43508</v>
      </c>
      <c r="S1081" s="8" t="s">
        <v>2067</v>
      </c>
      <c r="T1081" s="8" t="s">
        <v>3242</v>
      </c>
      <c r="U1081" s="8" t="s">
        <v>42</v>
      </c>
      <c r="V1081" s="8">
        <f>0</f>
        <v>0</v>
      </c>
      <c r="W1081" s="8" t="s">
        <v>3234</v>
      </c>
      <c r="X1081" s="8" t="s">
        <v>44</v>
      </c>
      <c r="Y1081" s="8" t="s">
        <v>112</v>
      </c>
      <c r="AC1081" s="9">
        <v>43192</v>
      </c>
    </row>
    <row r="1082" spans="1:29" s="8" customFormat="1" x14ac:dyDescent="0.25">
      <c r="A1082" s="8" t="s">
        <v>3949</v>
      </c>
      <c r="B1082" s="8" t="s">
        <v>3249</v>
      </c>
      <c r="C1082" s="8" t="s">
        <v>3238</v>
      </c>
      <c r="D1082" s="8" t="s">
        <v>3239</v>
      </c>
      <c r="E1082" s="8" t="s">
        <v>3250</v>
      </c>
      <c r="F1082" s="8" t="s">
        <v>1424</v>
      </c>
      <c r="G1082" s="8" t="s">
        <v>3241</v>
      </c>
      <c r="H1082" s="8" t="s">
        <v>38</v>
      </c>
      <c r="K1082" s="8" t="s">
        <v>612</v>
      </c>
      <c r="L1082" s="9">
        <v>42814</v>
      </c>
      <c r="M1082" s="9">
        <v>42814</v>
      </c>
      <c r="N1082" s="8">
        <f>12</f>
        <v>12</v>
      </c>
      <c r="O1082" s="9">
        <v>43508</v>
      </c>
      <c r="R1082" s="9">
        <v>43508</v>
      </c>
      <c r="S1082" s="8" t="s">
        <v>2067</v>
      </c>
      <c r="T1082" s="8" t="s">
        <v>3242</v>
      </c>
      <c r="U1082" s="8" t="s">
        <v>42</v>
      </c>
      <c r="V1082" s="8">
        <f>0</f>
        <v>0</v>
      </c>
      <c r="W1082" s="8" t="s">
        <v>3234</v>
      </c>
      <c r="X1082" s="8" t="s">
        <v>44</v>
      </c>
      <c r="Y1082" s="8" t="s">
        <v>112</v>
      </c>
      <c r="AC1082" s="9">
        <v>43192</v>
      </c>
    </row>
    <row r="1083" spans="1:29" s="8" customFormat="1" x14ac:dyDescent="0.25">
      <c r="A1083" s="8" t="s">
        <v>3949</v>
      </c>
      <c r="B1083" s="8" t="s">
        <v>3251</v>
      </c>
      <c r="C1083" s="8" t="s">
        <v>3238</v>
      </c>
      <c r="D1083" s="8" t="s">
        <v>3239</v>
      </c>
      <c r="E1083" s="8" t="s">
        <v>3244</v>
      </c>
      <c r="F1083" s="8" t="s">
        <v>1424</v>
      </c>
      <c r="G1083" s="8" t="s">
        <v>3241</v>
      </c>
      <c r="H1083" s="8" t="s">
        <v>38</v>
      </c>
      <c r="K1083" s="8" t="s">
        <v>612</v>
      </c>
      <c r="L1083" s="9">
        <v>42814</v>
      </c>
      <c r="M1083" s="9">
        <v>42814</v>
      </c>
      <c r="N1083" s="8">
        <f>12</f>
        <v>12</v>
      </c>
      <c r="O1083" s="9">
        <v>43508</v>
      </c>
      <c r="R1083" s="9">
        <v>43508</v>
      </c>
      <c r="S1083" s="8" t="s">
        <v>2067</v>
      </c>
      <c r="T1083" s="8" t="s">
        <v>3242</v>
      </c>
      <c r="U1083" s="8" t="s">
        <v>42</v>
      </c>
      <c r="V1083" s="8">
        <f>0</f>
        <v>0</v>
      </c>
      <c r="W1083" s="8" t="s">
        <v>3234</v>
      </c>
      <c r="X1083" s="8" t="s">
        <v>44</v>
      </c>
      <c r="Y1083" s="8" t="s">
        <v>112</v>
      </c>
      <c r="AC1083" s="9">
        <v>43192</v>
      </c>
    </row>
    <row r="1084" spans="1:29" s="8" customFormat="1" x14ac:dyDescent="0.25">
      <c r="A1084" s="8" t="s">
        <v>3949</v>
      </c>
      <c r="B1084" s="8" t="s">
        <v>3252</v>
      </c>
      <c r="C1084" s="8" t="s">
        <v>3238</v>
      </c>
      <c r="D1084" s="8" t="s">
        <v>3253</v>
      </c>
      <c r="E1084" s="8" t="s">
        <v>3254</v>
      </c>
      <c r="F1084" s="8" t="s">
        <v>1424</v>
      </c>
      <c r="G1084" s="8" t="s">
        <v>3255</v>
      </c>
      <c r="H1084" s="8" t="s">
        <v>38</v>
      </c>
      <c r="K1084" s="8" t="s">
        <v>612</v>
      </c>
      <c r="L1084" s="9">
        <v>42824</v>
      </c>
      <c r="M1084" s="9">
        <v>42824</v>
      </c>
      <c r="N1084" s="8">
        <f>12</f>
        <v>12</v>
      </c>
      <c r="O1084" s="9">
        <v>43508</v>
      </c>
      <c r="R1084" s="9">
        <v>43508</v>
      </c>
      <c r="S1084" s="8" t="s">
        <v>2067</v>
      </c>
      <c r="T1084" s="8" t="s">
        <v>3242</v>
      </c>
      <c r="U1084" s="8" t="s">
        <v>42</v>
      </c>
      <c r="V1084" s="8">
        <f>0</f>
        <v>0</v>
      </c>
      <c r="W1084" s="8" t="s">
        <v>3234</v>
      </c>
      <c r="X1084" s="8" t="s">
        <v>44</v>
      </c>
      <c r="Y1084" s="8" t="s">
        <v>112</v>
      </c>
      <c r="AC1084" s="9">
        <v>43192</v>
      </c>
    </row>
    <row r="1085" spans="1:29" s="8" customFormat="1" x14ac:dyDescent="0.25">
      <c r="A1085" s="8" t="s">
        <v>3949</v>
      </c>
      <c r="B1085" s="8" t="s">
        <v>3256</v>
      </c>
      <c r="C1085" s="8" t="s">
        <v>3238</v>
      </c>
      <c r="D1085" s="8" t="s">
        <v>3253</v>
      </c>
      <c r="E1085" s="8" t="s">
        <v>3257</v>
      </c>
      <c r="F1085" s="8" t="s">
        <v>1424</v>
      </c>
      <c r="G1085" s="8" t="s">
        <v>3255</v>
      </c>
      <c r="H1085" s="8" t="s">
        <v>38</v>
      </c>
      <c r="K1085" s="8" t="s">
        <v>612</v>
      </c>
      <c r="L1085" s="9">
        <v>42824</v>
      </c>
      <c r="M1085" s="9">
        <v>42824</v>
      </c>
      <c r="N1085" s="8">
        <f>12</f>
        <v>12</v>
      </c>
      <c r="O1085" s="9">
        <v>43508</v>
      </c>
      <c r="R1085" s="9">
        <v>43508</v>
      </c>
      <c r="S1085" s="8" t="s">
        <v>2067</v>
      </c>
      <c r="T1085" s="8" t="s">
        <v>3242</v>
      </c>
      <c r="U1085" s="8" t="s">
        <v>42</v>
      </c>
      <c r="V1085" s="8">
        <f>0</f>
        <v>0</v>
      </c>
      <c r="W1085" s="8" t="s">
        <v>3234</v>
      </c>
      <c r="X1085" s="8" t="s">
        <v>44</v>
      </c>
      <c r="Y1085" s="8" t="s">
        <v>112</v>
      </c>
      <c r="AC1085" s="9">
        <v>43192</v>
      </c>
    </row>
    <row r="1086" spans="1:29" s="8" customFormat="1" x14ac:dyDescent="0.25">
      <c r="A1086" s="8" t="s">
        <v>3949</v>
      </c>
      <c r="B1086" s="8" t="s">
        <v>3258</v>
      </c>
      <c r="C1086" s="8" t="s">
        <v>3238</v>
      </c>
      <c r="D1086" s="8" t="s">
        <v>3253</v>
      </c>
      <c r="E1086" s="8" t="s">
        <v>3259</v>
      </c>
      <c r="F1086" s="8" t="s">
        <v>1424</v>
      </c>
      <c r="G1086" s="8" t="s">
        <v>3255</v>
      </c>
      <c r="H1086" s="8" t="s">
        <v>38</v>
      </c>
      <c r="K1086" s="8" t="s">
        <v>612</v>
      </c>
      <c r="L1086" s="9">
        <v>42824</v>
      </c>
      <c r="M1086" s="9">
        <v>42824</v>
      </c>
      <c r="N1086" s="8">
        <f>12</f>
        <v>12</v>
      </c>
      <c r="O1086" s="9">
        <v>43508</v>
      </c>
      <c r="R1086" s="9">
        <v>43508</v>
      </c>
      <c r="S1086" s="8" t="s">
        <v>2067</v>
      </c>
      <c r="T1086" s="8" t="s">
        <v>3242</v>
      </c>
      <c r="U1086" s="8" t="s">
        <v>42</v>
      </c>
      <c r="V1086" s="8">
        <f>0</f>
        <v>0</v>
      </c>
      <c r="W1086" s="8" t="s">
        <v>3234</v>
      </c>
      <c r="X1086" s="8" t="s">
        <v>44</v>
      </c>
      <c r="Y1086" s="8" t="s">
        <v>112</v>
      </c>
      <c r="AC1086" s="9">
        <v>43192</v>
      </c>
    </row>
    <row r="1087" spans="1:29" s="8" customFormat="1" x14ac:dyDescent="0.25">
      <c r="A1087" s="8" t="s">
        <v>3949</v>
      </c>
      <c r="B1087" s="8" t="s">
        <v>3260</v>
      </c>
      <c r="C1087" s="8" t="s">
        <v>3261</v>
      </c>
      <c r="D1087" s="8" t="s">
        <v>3262</v>
      </c>
      <c r="E1087" s="8" t="s">
        <v>636</v>
      </c>
      <c r="F1087" s="8" t="s">
        <v>3263</v>
      </c>
      <c r="G1087" s="8" t="s">
        <v>3264</v>
      </c>
      <c r="H1087" s="8" t="s">
        <v>38</v>
      </c>
      <c r="K1087" s="8" t="s">
        <v>612</v>
      </c>
      <c r="L1087" s="9">
        <v>42825</v>
      </c>
      <c r="M1087" s="9">
        <v>42825</v>
      </c>
      <c r="T1087" s="8" t="s">
        <v>3265</v>
      </c>
      <c r="U1087" s="8" t="s">
        <v>42</v>
      </c>
      <c r="V1087" s="8">
        <f>0</f>
        <v>0</v>
      </c>
      <c r="W1087" s="8" t="s">
        <v>810</v>
      </c>
      <c r="X1087" s="8" t="s">
        <v>44</v>
      </c>
    </row>
    <row r="1088" spans="1:29" s="8" customFormat="1" x14ac:dyDescent="0.25">
      <c r="A1088" s="8" t="s">
        <v>3949</v>
      </c>
      <c r="B1088" s="8" t="s">
        <v>3266</v>
      </c>
      <c r="C1088" s="8" t="s">
        <v>3238</v>
      </c>
      <c r="D1088" s="8" t="s">
        <v>3267</v>
      </c>
      <c r="E1088" s="8" t="s">
        <v>636</v>
      </c>
      <c r="F1088" s="8" t="s">
        <v>3268</v>
      </c>
      <c r="G1088" s="8" t="s">
        <v>3231</v>
      </c>
      <c r="H1088" s="8" t="s">
        <v>38</v>
      </c>
      <c r="K1088" s="8" t="s">
        <v>612</v>
      </c>
      <c r="L1088" s="9">
        <v>42898</v>
      </c>
      <c r="M1088" s="9">
        <v>42898</v>
      </c>
      <c r="S1088" s="8" t="s">
        <v>3269</v>
      </c>
      <c r="T1088" s="8" t="s">
        <v>3242</v>
      </c>
      <c r="U1088" s="8" t="s">
        <v>42</v>
      </c>
      <c r="V1088" s="8">
        <f>0</f>
        <v>0</v>
      </c>
      <c r="W1088" s="8" t="s">
        <v>3234</v>
      </c>
      <c r="X1088" s="8" t="s">
        <v>71</v>
      </c>
    </row>
    <row r="1089" spans="1:30" s="8" customFormat="1" x14ac:dyDescent="0.25">
      <c r="A1089" s="8" t="s">
        <v>3949</v>
      </c>
      <c r="B1089" s="8" t="s">
        <v>3270</v>
      </c>
      <c r="C1089" s="8" t="s">
        <v>3238</v>
      </c>
      <c r="D1089" s="8" t="s">
        <v>3267</v>
      </c>
      <c r="E1089" s="8" t="s">
        <v>636</v>
      </c>
      <c r="F1089" s="8" t="s">
        <v>1925</v>
      </c>
      <c r="G1089" s="8" t="s">
        <v>3231</v>
      </c>
      <c r="H1089" s="8" t="s">
        <v>38</v>
      </c>
      <c r="K1089" s="8" t="s">
        <v>612</v>
      </c>
      <c r="L1089" s="9">
        <v>42898</v>
      </c>
      <c r="M1089" s="9">
        <v>42898</v>
      </c>
      <c r="S1089" s="8" t="s">
        <v>3269</v>
      </c>
      <c r="T1089" s="8" t="s">
        <v>3242</v>
      </c>
      <c r="U1089" s="8" t="s">
        <v>42</v>
      </c>
      <c r="V1089" s="8">
        <f>0</f>
        <v>0</v>
      </c>
      <c r="W1089" s="8" t="s">
        <v>3234</v>
      </c>
      <c r="X1089" s="8" t="s">
        <v>71</v>
      </c>
    </row>
    <row r="1090" spans="1:30" s="8" customFormat="1" x14ac:dyDescent="0.25">
      <c r="A1090" s="8" t="s">
        <v>3949</v>
      </c>
      <c r="B1090" s="8" t="s">
        <v>3271</v>
      </c>
      <c r="C1090" s="8" t="s">
        <v>3238</v>
      </c>
      <c r="D1090" s="8" t="s">
        <v>3267</v>
      </c>
      <c r="E1090" s="8" t="s">
        <v>636</v>
      </c>
      <c r="F1090" s="8" t="s">
        <v>1925</v>
      </c>
      <c r="G1090" s="8" t="s">
        <v>3231</v>
      </c>
      <c r="H1090" s="8" t="s">
        <v>38</v>
      </c>
      <c r="K1090" s="8" t="s">
        <v>612</v>
      </c>
      <c r="L1090" s="9">
        <v>42898</v>
      </c>
      <c r="M1090" s="9">
        <v>42898</v>
      </c>
      <c r="S1090" s="8" t="s">
        <v>3269</v>
      </c>
      <c r="T1090" s="8" t="s">
        <v>3242</v>
      </c>
      <c r="U1090" s="8" t="s">
        <v>42</v>
      </c>
      <c r="V1090" s="8">
        <f>0</f>
        <v>0</v>
      </c>
      <c r="W1090" s="8" t="s">
        <v>3234</v>
      </c>
      <c r="X1090" s="8" t="s">
        <v>71</v>
      </c>
    </row>
    <row r="1091" spans="1:30" s="8" customFormat="1" x14ac:dyDescent="0.25">
      <c r="A1091" s="8" t="s">
        <v>3949</v>
      </c>
      <c r="B1091" s="8" t="s">
        <v>3272</v>
      </c>
      <c r="C1091" s="8" t="s">
        <v>3238</v>
      </c>
      <c r="D1091" s="8" t="s">
        <v>3267</v>
      </c>
      <c r="E1091" s="8" t="s">
        <v>636</v>
      </c>
      <c r="F1091" s="8" t="s">
        <v>636</v>
      </c>
      <c r="G1091" s="8" t="s">
        <v>3231</v>
      </c>
      <c r="H1091" s="8" t="s">
        <v>38</v>
      </c>
      <c r="K1091" s="8" t="s">
        <v>612</v>
      </c>
      <c r="L1091" s="9">
        <v>42898</v>
      </c>
      <c r="M1091" s="9">
        <v>42898</v>
      </c>
      <c r="S1091" s="8" t="s">
        <v>3269</v>
      </c>
      <c r="T1091" s="8" t="s">
        <v>3242</v>
      </c>
      <c r="U1091" s="8" t="s">
        <v>42</v>
      </c>
      <c r="V1091" s="8">
        <f>0</f>
        <v>0</v>
      </c>
      <c r="W1091" s="8" t="s">
        <v>3234</v>
      </c>
      <c r="X1091" s="8" t="s">
        <v>71</v>
      </c>
    </row>
    <row r="1092" spans="1:30" s="8" customFormat="1" x14ac:dyDescent="0.25">
      <c r="A1092" s="8" t="s">
        <v>3949</v>
      </c>
      <c r="B1092" s="8" t="s">
        <v>3273</v>
      </c>
      <c r="C1092" s="8" t="s">
        <v>3238</v>
      </c>
      <c r="D1092" s="8" t="s">
        <v>3267</v>
      </c>
      <c r="E1092" s="8" t="s">
        <v>636</v>
      </c>
      <c r="F1092" s="8" t="s">
        <v>3268</v>
      </c>
      <c r="G1092" s="8" t="s">
        <v>1925</v>
      </c>
      <c r="H1092" s="8" t="s">
        <v>38</v>
      </c>
      <c r="K1092" s="8" t="s">
        <v>612</v>
      </c>
      <c r="L1092" s="9">
        <v>42898</v>
      </c>
      <c r="M1092" s="9">
        <v>42898</v>
      </c>
      <c r="S1092" s="8" t="s">
        <v>3269</v>
      </c>
      <c r="T1092" s="8" t="s">
        <v>3242</v>
      </c>
      <c r="U1092" s="8" t="s">
        <v>42</v>
      </c>
      <c r="V1092" s="8">
        <f>0</f>
        <v>0</v>
      </c>
      <c r="W1092" s="8" t="s">
        <v>3234</v>
      </c>
      <c r="X1092" s="8" t="s">
        <v>71</v>
      </c>
    </row>
    <row r="1093" spans="1:30" s="8" customFormat="1" x14ac:dyDescent="0.25">
      <c r="A1093" s="8" t="s">
        <v>3949</v>
      </c>
      <c r="B1093" s="8" t="s">
        <v>3274</v>
      </c>
      <c r="C1093" s="8" t="s">
        <v>3238</v>
      </c>
      <c r="D1093" s="8" t="s">
        <v>3267</v>
      </c>
      <c r="E1093" s="8" t="s">
        <v>636</v>
      </c>
      <c r="F1093" s="8" t="s">
        <v>3268</v>
      </c>
      <c r="G1093" s="8" t="s">
        <v>3231</v>
      </c>
      <c r="H1093" s="8" t="s">
        <v>38</v>
      </c>
      <c r="K1093" s="8" t="s">
        <v>612</v>
      </c>
      <c r="L1093" s="9">
        <v>42898</v>
      </c>
      <c r="M1093" s="9">
        <v>42898</v>
      </c>
      <c r="S1093" s="8" t="s">
        <v>3269</v>
      </c>
      <c r="T1093" s="8" t="s">
        <v>3242</v>
      </c>
      <c r="U1093" s="8" t="s">
        <v>42</v>
      </c>
      <c r="V1093" s="8">
        <f>0</f>
        <v>0</v>
      </c>
      <c r="W1093" s="8" t="s">
        <v>3234</v>
      </c>
      <c r="X1093" s="8" t="s">
        <v>71</v>
      </c>
    </row>
    <row r="1094" spans="1:30" s="8" customFormat="1" x14ac:dyDescent="0.25">
      <c r="A1094" s="8" t="s">
        <v>3949</v>
      </c>
      <c r="B1094" s="8" t="s">
        <v>3275</v>
      </c>
      <c r="C1094" s="8" t="s">
        <v>3276</v>
      </c>
      <c r="D1094" s="8" t="s">
        <v>3277</v>
      </c>
      <c r="E1094" s="8" t="s">
        <v>636</v>
      </c>
      <c r="F1094" s="8" t="s">
        <v>1899</v>
      </c>
      <c r="G1094" s="8" t="s">
        <v>3278</v>
      </c>
      <c r="H1094" s="8" t="s">
        <v>38</v>
      </c>
      <c r="K1094" s="8" t="s">
        <v>612</v>
      </c>
      <c r="L1094" s="9">
        <v>43003</v>
      </c>
      <c r="M1094" s="9">
        <v>43003</v>
      </c>
      <c r="S1094" s="8" t="s">
        <v>661</v>
      </c>
      <c r="T1094" s="8" t="s">
        <v>3279</v>
      </c>
      <c r="U1094" s="8" t="s">
        <v>42</v>
      </c>
      <c r="V1094" s="8">
        <f>0</f>
        <v>0</v>
      </c>
      <c r="W1094" s="8" t="s">
        <v>3234</v>
      </c>
      <c r="X1094" s="8" t="s">
        <v>44</v>
      </c>
    </row>
    <row r="1095" spans="1:30" s="8" customFormat="1" x14ac:dyDescent="0.25">
      <c r="A1095" s="8" t="s">
        <v>3949</v>
      </c>
      <c r="B1095" s="8" t="s">
        <v>3280</v>
      </c>
      <c r="C1095" s="8" t="s">
        <v>3276</v>
      </c>
      <c r="D1095" s="8" t="s">
        <v>3281</v>
      </c>
      <c r="F1095" s="8" t="s">
        <v>1899</v>
      </c>
      <c r="G1095" s="8" t="s">
        <v>3282</v>
      </c>
      <c r="H1095" s="8" t="s">
        <v>38</v>
      </c>
      <c r="K1095" s="8" t="s">
        <v>612</v>
      </c>
      <c r="L1095" s="9">
        <v>43003</v>
      </c>
      <c r="M1095" s="9">
        <v>43003</v>
      </c>
      <c r="S1095" s="8" t="s">
        <v>661</v>
      </c>
      <c r="T1095" s="8" t="s">
        <v>3283</v>
      </c>
      <c r="U1095" s="8" t="s">
        <v>42</v>
      </c>
      <c r="V1095" s="8">
        <f>0</f>
        <v>0</v>
      </c>
      <c r="W1095" s="8" t="s">
        <v>3234</v>
      </c>
      <c r="X1095" s="8" t="s">
        <v>44</v>
      </c>
    </row>
    <row r="1096" spans="1:30" x14ac:dyDescent="0.25">
      <c r="B1096" t="s">
        <v>3284</v>
      </c>
      <c r="C1096" t="s">
        <v>3285</v>
      </c>
      <c r="D1096" t="s">
        <v>3286</v>
      </c>
      <c r="F1096" t="s">
        <v>3287</v>
      </c>
      <c r="G1096" t="s">
        <v>3288</v>
      </c>
      <c r="H1096" t="s">
        <v>38</v>
      </c>
      <c r="K1096" t="s">
        <v>512</v>
      </c>
      <c r="L1096" s="3">
        <v>43109</v>
      </c>
      <c r="M1096" s="3">
        <v>43109</v>
      </c>
      <c r="N1096">
        <f>60</f>
        <v>60</v>
      </c>
      <c r="O1096" s="3">
        <v>47123</v>
      </c>
      <c r="R1096" s="3">
        <v>47123</v>
      </c>
      <c r="S1096" t="s">
        <v>661</v>
      </c>
      <c r="U1096" t="s">
        <v>42</v>
      </c>
      <c r="V1096">
        <f>0</f>
        <v>0</v>
      </c>
      <c r="W1096" t="s">
        <v>3289</v>
      </c>
      <c r="X1096" t="s">
        <v>44</v>
      </c>
      <c r="Y1096" t="s">
        <v>112</v>
      </c>
      <c r="AC1096" s="3">
        <v>45296</v>
      </c>
    </row>
    <row r="1097" spans="1:30" s="8" customFormat="1" x14ac:dyDescent="0.25">
      <c r="A1097" s="8" t="s">
        <v>3949</v>
      </c>
      <c r="B1097" s="8" t="s">
        <v>3290</v>
      </c>
      <c r="C1097" s="8" t="s">
        <v>3291</v>
      </c>
      <c r="D1097" s="8" t="s">
        <v>3292</v>
      </c>
      <c r="E1097" s="8" t="s">
        <v>3293</v>
      </c>
      <c r="F1097" s="8" t="s">
        <v>3294</v>
      </c>
      <c r="G1097" s="8" t="s">
        <v>3295</v>
      </c>
      <c r="H1097" s="8" t="s">
        <v>38</v>
      </c>
      <c r="K1097" s="8" t="s">
        <v>612</v>
      </c>
      <c r="L1097" s="9">
        <v>45582</v>
      </c>
      <c r="M1097" s="9">
        <v>45582</v>
      </c>
      <c r="P1097" s="9">
        <v>45947</v>
      </c>
      <c r="R1097" s="9">
        <v>45947</v>
      </c>
      <c r="S1097" s="8" t="s">
        <v>3296</v>
      </c>
      <c r="T1097" s="8" t="s">
        <v>3297</v>
      </c>
      <c r="U1097" s="8" t="s">
        <v>42</v>
      </c>
      <c r="V1097" s="8">
        <f>0</f>
        <v>0</v>
      </c>
      <c r="X1097" s="8" t="s">
        <v>44</v>
      </c>
      <c r="Z1097" s="8" t="s">
        <v>112</v>
      </c>
      <c r="AD1097" s="9">
        <v>45582</v>
      </c>
    </row>
    <row r="1098" spans="1:30" s="8" customFormat="1" x14ac:dyDescent="0.25">
      <c r="A1098" s="8" t="s">
        <v>3949</v>
      </c>
      <c r="B1098" s="8" t="s">
        <v>3298</v>
      </c>
      <c r="C1098" s="8" t="s">
        <v>3291</v>
      </c>
      <c r="D1098" s="8" t="s">
        <v>3299</v>
      </c>
      <c r="E1098" s="8" t="s">
        <v>3300</v>
      </c>
      <c r="F1098" s="8" t="s">
        <v>3301</v>
      </c>
      <c r="G1098" s="8" t="s">
        <v>3302</v>
      </c>
      <c r="H1098" s="8" t="s">
        <v>38</v>
      </c>
      <c r="K1098" s="8" t="s">
        <v>612</v>
      </c>
      <c r="L1098" s="9">
        <v>45201</v>
      </c>
      <c r="M1098" s="9">
        <v>45582</v>
      </c>
      <c r="P1098" s="9">
        <v>45947</v>
      </c>
      <c r="R1098" s="9">
        <v>45947</v>
      </c>
      <c r="U1098" s="8" t="s">
        <v>42</v>
      </c>
      <c r="V1098" s="8">
        <f>0</f>
        <v>0</v>
      </c>
      <c r="X1098" s="8" t="s">
        <v>71</v>
      </c>
      <c r="Z1098" s="8" t="s">
        <v>112</v>
      </c>
      <c r="AD1098" s="9">
        <v>45582</v>
      </c>
    </row>
    <row r="1099" spans="1:30" s="8" customFormat="1" x14ac:dyDescent="0.25">
      <c r="A1099" s="8" t="s">
        <v>3949</v>
      </c>
      <c r="B1099" s="8" t="s">
        <v>3303</v>
      </c>
      <c r="C1099" s="8" t="s">
        <v>3291</v>
      </c>
      <c r="D1099" s="8" t="s">
        <v>3304</v>
      </c>
      <c r="E1099" s="8" t="s">
        <v>3305</v>
      </c>
      <c r="F1099" s="8" t="s">
        <v>3306</v>
      </c>
      <c r="G1099" s="8" t="s">
        <v>3307</v>
      </c>
      <c r="H1099" s="8" t="s">
        <v>38</v>
      </c>
      <c r="K1099" s="8" t="s">
        <v>612</v>
      </c>
      <c r="L1099" s="9">
        <v>45582</v>
      </c>
      <c r="M1099" s="9">
        <v>45582</v>
      </c>
      <c r="P1099" s="9">
        <v>45947</v>
      </c>
      <c r="R1099" s="9">
        <v>45947</v>
      </c>
      <c r="T1099" s="8" t="s">
        <v>3308</v>
      </c>
      <c r="U1099" s="8" t="s">
        <v>42</v>
      </c>
      <c r="V1099" s="8">
        <f>0</f>
        <v>0</v>
      </c>
      <c r="X1099" s="8" t="s">
        <v>44</v>
      </c>
      <c r="Z1099" s="8" t="s">
        <v>112</v>
      </c>
      <c r="AD1099" s="9">
        <v>45582</v>
      </c>
    </row>
    <row r="1100" spans="1:30" x14ac:dyDescent="0.25">
      <c r="B1100" t="s">
        <v>3309</v>
      </c>
      <c r="C1100" t="s">
        <v>3291</v>
      </c>
      <c r="D1100" t="s">
        <v>3299</v>
      </c>
      <c r="E1100" t="s">
        <v>3310</v>
      </c>
      <c r="F1100" t="s">
        <v>3311</v>
      </c>
      <c r="G1100" t="s">
        <v>3312</v>
      </c>
      <c r="H1100" t="s">
        <v>38</v>
      </c>
      <c r="K1100" t="s">
        <v>612</v>
      </c>
      <c r="L1100" s="3">
        <v>45582</v>
      </c>
      <c r="M1100" s="3">
        <v>45582</v>
      </c>
      <c r="P1100" s="3">
        <v>45947</v>
      </c>
      <c r="R1100" s="3">
        <v>45947</v>
      </c>
      <c r="T1100" t="s">
        <v>3313</v>
      </c>
      <c r="U1100" t="s">
        <v>42</v>
      </c>
      <c r="V1100">
        <f>0</f>
        <v>0</v>
      </c>
      <c r="X1100" t="s">
        <v>44</v>
      </c>
      <c r="Z1100" t="s">
        <v>112</v>
      </c>
      <c r="AD1100" s="3">
        <v>45582</v>
      </c>
    </row>
    <row r="1101" spans="1:30" s="4" customFormat="1" x14ac:dyDescent="0.25">
      <c r="A1101" s="8" t="s">
        <v>3949</v>
      </c>
      <c r="B1101" s="4" t="s">
        <v>3320</v>
      </c>
      <c r="C1101" s="4" t="s">
        <v>3321</v>
      </c>
      <c r="D1101" s="4" t="s">
        <v>3321</v>
      </c>
      <c r="E1101" s="8"/>
      <c r="F1101" s="4" t="s">
        <v>3322</v>
      </c>
      <c r="G1101" s="4" t="s">
        <v>3323</v>
      </c>
      <c r="H1101" s="4" t="s">
        <v>38</v>
      </c>
      <c r="K1101" s="4" t="s">
        <v>76</v>
      </c>
      <c r="L1101" s="5">
        <v>45450</v>
      </c>
      <c r="M1101" s="5">
        <v>45450</v>
      </c>
      <c r="S1101" s="4" t="s">
        <v>3324</v>
      </c>
      <c r="U1101" s="4" t="s">
        <v>42</v>
      </c>
      <c r="V1101" s="4">
        <f>0</f>
        <v>0</v>
      </c>
      <c r="X1101" s="4" t="s">
        <v>44</v>
      </c>
    </row>
    <row r="1102" spans="1:30" s="8" customFormat="1" x14ac:dyDescent="0.25">
      <c r="A1102" s="8" t="s">
        <v>3949</v>
      </c>
      <c r="B1102" s="8" t="s">
        <v>3330</v>
      </c>
      <c r="C1102" s="8" t="s">
        <v>3331</v>
      </c>
      <c r="D1102" s="8" t="s">
        <v>3332</v>
      </c>
      <c r="E1102" s="8" t="s">
        <v>3333</v>
      </c>
      <c r="F1102" s="8" t="s">
        <v>3334</v>
      </c>
      <c r="G1102" s="8" t="s">
        <v>3335</v>
      </c>
      <c r="K1102" s="8" t="s">
        <v>413</v>
      </c>
      <c r="L1102" s="9">
        <v>45308</v>
      </c>
      <c r="M1102" s="9">
        <v>45310</v>
      </c>
      <c r="T1102" s="8" t="s">
        <v>3336</v>
      </c>
      <c r="U1102" s="8" t="s">
        <v>42</v>
      </c>
      <c r="V1102" s="8">
        <f>0</f>
        <v>0</v>
      </c>
      <c r="W1102" s="8" t="s">
        <v>3337</v>
      </c>
      <c r="X1102" s="8" t="s">
        <v>44</v>
      </c>
    </row>
    <row r="1103" spans="1:30" s="8" customFormat="1" x14ac:dyDescent="0.25">
      <c r="A1103" s="8" t="s">
        <v>3949</v>
      </c>
      <c r="B1103" s="8" t="s">
        <v>3338</v>
      </c>
      <c r="C1103" s="8" t="s">
        <v>3339</v>
      </c>
      <c r="D1103" s="8" t="s">
        <v>3340</v>
      </c>
      <c r="E1103" s="8" t="s">
        <v>3341</v>
      </c>
      <c r="F1103" s="8" t="s">
        <v>3342</v>
      </c>
      <c r="K1103" s="8" t="s">
        <v>413</v>
      </c>
      <c r="L1103" s="9">
        <v>45089</v>
      </c>
      <c r="U1103" s="8" t="s">
        <v>42</v>
      </c>
      <c r="V1103" s="8">
        <f>0</f>
        <v>0</v>
      </c>
      <c r="X1103" s="8" t="s">
        <v>44</v>
      </c>
    </row>
    <row r="1104" spans="1:30" s="8" customFormat="1" x14ac:dyDescent="0.25">
      <c r="A1104" s="8" t="s">
        <v>3949</v>
      </c>
      <c r="B1104" s="8" t="s">
        <v>3343</v>
      </c>
      <c r="C1104" s="8" t="s">
        <v>3344</v>
      </c>
      <c r="D1104" s="8" t="s">
        <v>3345</v>
      </c>
      <c r="E1104" s="8" t="s">
        <v>3346</v>
      </c>
      <c r="F1104" s="8" t="s">
        <v>3342</v>
      </c>
      <c r="K1104" s="8" t="s">
        <v>413</v>
      </c>
      <c r="L1104" s="9">
        <v>45089</v>
      </c>
      <c r="U1104" s="8" t="s">
        <v>42</v>
      </c>
      <c r="V1104" s="8">
        <f>0</f>
        <v>0</v>
      </c>
      <c r="X1104" s="8" t="s">
        <v>44</v>
      </c>
    </row>
    <row r="1105" spans="1:29" x14ac:dyDescent="0.25">
      <c r="B1105" t="s">
        <v>3347</v>
      </c>
      <c r="C1105" t="s">
        <v>3348</v>
      </c>
      <c r="D1105" t="s">
        <v>3349</v>
      </c>
      <c r="E1105" t="s">
        <v>3350</v>
      </c>
      <c r="F1105" t="s">
        <v>3351</v>
      </c>
      <c r="G1105" t="s">
        <v>3352</v>
      </c>
      <c r="H1105" t="s">
        <v>38</v>
      </c>
      <c r="K1105" t="s">
        <v>76</v>
      </c>
      <c r="L1105" s="3">
        <v>45105</v>
      </c>
      <c r="M1105" s="3">
        <v>45111</v>
      </c>
      <c r="S1105" t="s">
        <v>3353</v>
      </c>
      <c r="U1105" t="s">
        <v>42</v>
      </c>
      <c r="V1105">
        <f>0</f>
        <v>0</v>
      </c>
      <c r="X1105" t="s">
        <v>44</v>
      </c>
      <c r="AC1105" s="3">
        <v>45111</v>
      </c>
    </row>
    <row r="1106" spans="1:29" x14ac:dyDescent="0.25">
      <c r="B1106" t="s">
        <v>3354</v>
      </c>
      <c r="C1106" t="s">
        <v>3355</v>
      </c>
      <c r="D1106" t="s">
        <v>3356</v>
      </c>
      <c r="E1106" t="s">
        <v>3357</v>
      </c>
      <c r="F1106" t="s">
        <v>3351</v>
      </c>
      <c r="G1106" t="s">
        <v>3352</v>
      </c>
      <c r="H1106" t="s">
        <v>38</v>
      </c>
      <c r="K1106" t="s">
        <v>76</v>
      </c>
      <c r="L1106" s="3">
        <v>45105</v>
      </c>
      <c r="M1106" s="3">
        <v>45111</v>
      </c>
      <c r="S1106" t="s">
        <v>3353</v>
      </c>
      <c r="U1106" t="s">
        <v>42</v>
      </c>
      <c r="V1106">
        <f>0</f>
        <v>0</v>
      </c>
      <c r="X1106" t="s">
        <v>44</v>
      </c>
      <c r="AC1106" s="3">
        <v>45111</v>
      </c>
    </row>
    <row r="1107" spans="1:29" x14ac:dyDescent="0.25">
      <c r="B1107" t="s">
        <v>3358</v>
      </c>
      <c r="C1107" t="s">
        <v>3355</v>
      </c>
      <c r="D1107" t="s">
        <v>3356</v>
      </c>
      <c r="E1107" t="s">
        <v>3359</v>
      </c>
      <c r="F1107" t="s">
        <v>3351</v>
      </c>
      <c r="G1107" t="s">
        <v>3352</v>
      </c>
      <c r="H1107" t="s">
        <v>38</v>
      </c>
      <c r="K1107" t="s">
        <v>76</v>
      </c>
      <c r="L1107" s="3">
        <v>45105</v>
      </c>
      <c r="M1107" s="3">
        <v>45111</v>
      </c>
      <c r="S1107" t="s">
        <v>3353</v>
      </c>
      <c r="U1107" t="s">
        <v>42</v>
      </c>
      <c r="V1107">
        <f>0</f>
        <v>0</v>
      </c>
      <c r="X1107" t="s">
        <v>44</v>
      </c>
      <c r="AC1107" s="3">
        <v>45111</v>
      </c>
    </row>
    <row r="1108" spans="1:29" x14ac:dyDescent="0.25">
      <c r="B1108" t="s">
        <v>3360</v>
      </c>
      <c r="C1108" t="s">
        <v>3361</v>
      </c>
      <c r="D1108" t="s">
        <v>3362</v>
      </c>
      <c r="E1108" t="s">
        <v>3363</v>
      </c>
      <c r="F1108" t="s">
        <v>3364</v>
      </c>
      <c r="G1108" t="s">
        <v>3365</v>
      </c>
      <c r="H1108" t="s">
        <v>38</v>
      </c>
      <c r="K1108" t="s">
        <v>311</v>
      </c>
      <c r="L1108" s="3">
        <v>44291</v>
      </c>
      <c r="N1108">
        <f>24</f>
        <v>24</v>
      </c>
      <c r="O1108" s="3">
        <v>45855</v>
      </c>
      <c r="R1108" s="3">
        <v>45855</v>
      </c>
      <c r="U1108" t="s">
        <v>42</v>
      </c>
      <c r="V1108">
        <f>0</f>
        <v>0</v>
      </c>
      <c r="X1108" t="s">
        <v>44</v>
      </c>
      <c r="Y1108" t="s">
        <v>112</v>
      </c>
      <c r="AC1108" s="3">
        <v>45124</v>
      </c>
    </row>
    <row r="1109" spans="1:29" s="8" customFormat="1" x14ac:dyDescent="0.25">
      <c r="A1109" s="8" t="s">
        <v>3949</v>
      </c>
      <c r="B1109" s="8" t="s">
        <v>3366</v>
      </c>
      <c r="C1109" s="8" t="s">
        <v>3228</v>
      </c>
      <c r="D1109" s="8" t="s">
        <v>3367</v>
      </c>
      <c r="E1109" s="8" t="s">
        <v>3368</v>
      </c>
      <c r="F1109" s="8" t="s">
        <v>1424</v>
      </c>
      <c r="G1109" s="8" t="s">
        <v>3369</v>
      </c>
      <c r="H1109" s="8" t="s">
        <v>38</v>
      </c>
      <c r="K1109" s="8" t="s">
        <v>612</v>
      </c>
      <c r="L1109" s="9">
        <v>44879</v>
      </c>
      <c r="M1109" s="9">
        <v>44879</v>
      </c>
      <c r="N1109" s="8">
        <f>24</f>
        <v>24</v>
      </c>
      <c r="O1109" s="9">
        <v>46410</v>
      </c>
      <c r="R1109" s="9">
        <v>46410</v>
      </c>
      <c r="S1109" s="8" t="s">
        <v>2067</v>
      </c>
      <c r="U1109" s="8" t="s">
        <v>42</v>
      </c>
      <c r="V1109" s="8">
        <f>0</f>
        <v>0</v>
      </c>
      <c r="W1109" s="8" t="s">
        <v>3370</v>
      </c>
      <c r="X1109" s="8" t="s">
        <v>44</v>
      </c>
      <c r="Y1109" s="8" t="s">
        <v>112</v>
      </c>
      <c r="AC1109" s="9">
        <v>45680</v>
      </c>
    </row>
    <row r="1110" spans="1:29" s="8" customFormat="1" x14ac:dyDescent="0.25">
      <c r="A1110" s="8" t="s">
        <v>3949</v>
      </c>
      <c r="B1110" s="8" t="s">
        <v>3371</v>
      </c>
      <c r="C1110" s="8" t="s">
        <v>3228</v>
      </c>
      <c r="D1110" s="8" t="s">
        <v>3367</v>
      </c>
      <c r="E1110" s="8" t="s">
        <v>3372</v>
      </c>
      <c r="F1110" s="8" t="s">
        <v>1424</v>
      </c>
      <c r="G1110" s="8" t="s">
        <v>3369</v>
      </c>
      <c r="H1110" s="8" t="s">
        <v>38</v>
      </c>
      <c r="K1110" s="8" t="s">
        <v>612</v>
      </c>
      <c r="L1110" s="9">
        <v>44879</v>
      </c>
      <c r="M1110" s="9">
        <v>44879</v>
      </c>
      <c r="N1110" s="8">
        <f>24</f>
        <v>24</v>
      </c>
      <c r="O1110" s="9">
        <v>46410</v>
      </c>
      <c r="R1110" s="9">
        <v>46410</v>
      </c>
      <c r="S1110" s="8" t="s">
        <v>2067</v>
      </c>
      <c r="U1110" s="8" t="s">
        <v>42</v>
      </c>
      <c r="V1110" s="8">
        <f>0</f>
        <v>0</v>
      </c>
      <c r="W1110" s="8" t="s">
        <v>3370</v>
      </c>
      <c r="X1110" s="8" t="s">
        <v>44</v>
      </c>
      <c r="Y1110" s="8" t="s">
        <v>112</v>
      </c>
      <c r="AC1110" s="9">
        <v>45680</v>
      </c>
    </row>
    <row r="1111" spans="1:29" s="8" customFormat="1" x14ac:dyDescent="0.25">
      <c r="A1111" s="8" t="s">
        <v>3949</v>
      </c>
      <c r="B1111" s="8" t="s">
        <v>3373</v>
      </c>
      <c r="C1111" s="8" t="s">
        <v>3228</v>
      </c>
      <c r="D1111" s="8" t="s">
        <v>3367</v>
      </c>
      <c r="E1111" s="8" t="s">
        <v>3374</v>
      </c>
      <c r="F1111" s="8" t="s">
        <v>1424</v>
      </c>
      <c r="G1111" s="8" t="s">
        <v>3369</v>
      </c>
      <c r="H1111" s="8" t="s">
        <v>38</v>
      </c>
      <c r="K1111" s="8" t="s">
        <v>612</v>
      </c>
      <c r="L1111" s="9">
        <v>44879</v>
      </c>
      <c r="M1111" s="9">
        <v>44879</v>
      </c>
      <c r="N1111" s="8">
        <f>24</f>
        <v>24</v>
      </c>
      <c r="O1111" s="9">
        <v>46410</v>
      </c>
      <c r="R1111" s="9">
        <v>46410</v>
      </c>
      <c r="S1111" s="8" t="s">
        <v>2067</v>
      </c>
      <c r="U1111" s="8" t="s">
        <v>42</v>
      </c>
      <c r="V1111" s="8">
        <f>0</f>
        <v>0</v>
      </c>
      <c r="W1111" s="8" t="s">
        <v>3370</v>
      </c>
      <c r="X1111" s="8" t="s">
        <v>44</v>
      </c>
      <c r="Y1111" s="8" t="s">
        <v>112</v>
      </c>
      <c r="AC1111" s="9">
        <v>45680</v>
      </c>
    </row>
    <row r="1112" spans="1:29" x14ac:dyDescent="0.25">
      <c r="B1112" t="s">
        <v>3375</v>
      </c>
      <c r="C1112" t="s">
        <v>3376</v>
      </c>
      <c r="D1112" t="s">
        <v>3377</v>
      </c>
      <c r="E1112" t="s">
        <v>3378</v>
      </c>
      <c r="F1112" t="s">
        <v>3379</v>
      </c>
      <c r="G1112" t="s">
        <v>3380</v>
      </c>
      <c r="H1112" t="s">
        <v>38</v>
      </c>
      <c r="K1112" t="s">
        <v>76</v>
      </c>
      <c r="L1112" s="3">
        <v>44515</v>
      </c>
      <c r="M1112" s="3">
        <v>44515</v>
      </c>
      <c r="N1112">
        <f>24</f>
        <v>24</v>
      </c>
      <c r="O1112" s="3">
        <v>45229</v>
      </c>
      <c r="R1112" s="3">
        <v>45229</v>
      </c>
      <c r="S1112" t="s">
        <v>3353</v>
      </c>
      <c r="U1112" t="s">
        <v>42</v>
      </c>
      <c r="V1112">
        <f>0</f>
        <v>0</v>
      </c>
      <c r="X1112" t="s">
        <v>44</v>
      </c>
      <c r="Y1112" t="s">
        <v>112</v>
      </c>
      <c r="AC1112" s="3">
        <v>44498</v>
      </c>
    </row>
    <row r="1113" spans="1:29" s="8" customFormat="1" x14ac:dyDescent="0.25">
      <c r="A1113" s="8" t="s">
        <v>3949</v>
      </c>
      <c r="B1113" s="8" t="s">
        <v>3392</v>
      </c>
      <c r="C1113" s="8" t="s">
        <v>1005</v>
      </c>
      <c r="D1113" s="8" t="s">
        <v>1006</v>
      </c>
      <c r="E1113" s="8" t="s">
        <v>1007</v>
      </c>
      <c r="F1113" s="8" t="s">
        <v>382</v>
      </c>
      <c r="H1113" s="8" t="s">
        <v>38</v>
      </c>
      <c r="K1113" s="8" t="s">
        <v>140</v>
      </c>
      <c r="L1113" s="9">
        <v>38012</v>
      </c>
      <c r="M1113" s="9">
        <v>38012</v>
      </c>
      <c r="P1113" s="9">
        <v>38743</v>
      </c>
      <c r="R1113" s="9">
        <v>38743</v>
      </c>
      <c r="S1113" s="8" t="s">
        <v>41</v>
      </c>
      <c r="U1113" s="8" t="s">
        <v>42</v>
      </c>
      <c r="V1113" s="8">
        <f>0</f>
        <v>0</v>
      </c>
      <c r="W1113" s="8" t="s">
        <v>43</v>
      </c>
      <c r="X1113" s="8" t="s">
        <v>44</v>
      </c>
      <c r="Z1113" s="8" t="s">
        <v>113</v>
      </c>
    </row>
    <row r="1114" spans="1:29" s="8" customFormat="1" x14ac:dyDescent="0.25">
      <c r="A1114" s="8" t="s">
        <v>3949</v>
      </c>
      <c r="B1114" s="8" t="s">
        <v>3393</v>
      </c>
      <c r="C1114" s="8" t="s">
        <v>1005</v>
      </c>
      <c r="D1114" s="8" t="s">
        <v>1009</v>
      </c>
      <c r="E1114" s="8" t="s">
        <v>1010</v>
      </c>
      <c r="F1114" s="8" t="s">
        <v>382</v>
      </c>
      <c r="H1114" s="8" t="s">
        <v>38</v>
      </c>
      <c r="K1114" s="8" t="s">
        <v>140</v>
      </c>
      <c r="L1114" s="9">
        <v>38012</v>
      </c>
      <c r="M1114" s="9">
        <v>38012</v>
      </c>
      <c r="P1114" s="9">
        <v>38743</v>
      </c>
      <c r="R1114" s="9">
        <v>38743</v>
      </c>
      <c r="S1114" s="8" t="s">
        <v>41</v>
      </c>
      <c r="U1114" s="8" t="s">
        <v>42</v>
      </c>
      <c r="V1114" s="8">
        <f>0</f>
        <v>0</v>
      </c>
      <c r="W1114" s="8" t="s">
        <v>43</v>
      </c>
      <c r="X1114" s="8" t="s">
        <v>44</v>
      </c>
      <c r="Z1114" s="8" t="s">
        <v>113</v>
      </c>
    </row>
    <row r="1115" spans="1:29" s="8" customFormat="1" x14ac:dyDescent="0.25">
      <c r="A1115" s="8" t="s">
        <v>3949</v>
      </c>
      <c r="B1115" s="8" t="s">
        <v>3394</v>
      </c>
      <c r="C1115" s="8" t="s">
        <v>1005</v>
      </c>
      <c r="D1115" s="8" t="s">
        <v>1012</v>
      </c>
      <c r="E1115" s="8" t="s">
        <v>1013</v>
      </c>
      <c r="F1115" s="8" t="s">
        <v>382</v>
      </c>
      <c r="H1115" s="8" t="s">
        <v>38</v>
      </c>
      <c r="K1115" s="8" t="s">
        <v>140</v>
      </c>
      <c r="L1115" s="9">
        <v>38012</v>
      </c>
      <c r="M1115" s="9">
        <v>38016</v>
      </c>
      <c r="P1115" s="9">
        <v>38747</v>
      </c>
      <c r="R1115" s="9">
        <v>38747</v>
      </c>
      <c r="S1115" s="8" t="s">
        <v>41</v>
      </c>
      <c r="U1115" s="8" t="s">
        <v>42</v>
      </c>
      <c r="V1115" s="8">
        <f>0</f>
        <v>0</v>
      </c>
      <c r="W1115" s="8" t="s">
        <v>43</v>
      </c>
      <c r="X1115" s="8" t="s">
        <v>44</v>
      </c>
      <c r="Z1115" s="8" t="s">
        <v>113</v>
      </c>
    </row>
    <row r="1116" spans="1:29" s="8" customFormat="1" x14ac:dyDescent="0.25">
      <c r="A1116" s="8" t="s">
        <v>3949</v>
      </c>
      <c r="B1116" s="8" t="s">
        <v>3395</v>
      </c>
      <c r="C1116" s="8" t="s">
        <v>1005</v>
      </c>
      <c r="D1116" s="8" t="s">
        <v>1016</v>
      </c>
      <c r="E1116" s="8" t="s">
        <v>1017</v>
      </c>
      <c r="F1116" s="8" t="s">
        <v>382</v>
      </c>
      <c r="H1116" s="8" t="s">
        <v>38</v>
      </c>
      <c r="K1116" s="8" t="s">
        <v>140</v>
      </c>
      <c r="L1116" s="9">
        <v>38012</v>
      </c>
      <c r="M1116" s="9">
        <v>38016</v>
      </c>
      <c r="P1116" s="9">
        <v>38747</v>
      </c>
      <c r="R1116" s="9">
        <v>38747</v>
      </c>
      <c r="S1116" s="8" t="s">
        <v>41</v>
      </c>
      <c r="U1116" s="8" t="s">
        <v>42</v>
      </c>
      <c r="V1116" s="8">
        <f>0</f>
        <v>0</v>
      </c>
      <c r="W1116" s="8" t="s">
        <v>43</v>
      </c>
      <c r="X1116" s="8" t="s">
        <v>44</v>
      </c>
      <c r="Z1116" s="8" t="s">
        <v>113</v>
      </c>
    </row>
    <row r="1117" spans="1:29" s="8" customFormat="1" x14ac:dyDescent="0.25">
      <c r="A1117" s="8" t="s">
        <v>3949</v>
      </c>
      <c r="B1117" s="8" t="s">
        <v>3396</v>
      </c>
      <c r="C1117" s="8" t="s">
        <v>1005</v>
      </c>
      <c r="D1117" s="8" t="s">
        <v>1019</v>
      </c>
      <c r="E1117" s="8" t="s">
        <v>1020</v>
      </c>
      <c r="F1117" s="8" t="s">
        <v>382</v>
      </c>
      <c r="H1117" s="8" t="s">
        <v>38</v>
      </c>
      <c r="K1117" s="8" t="s">
        <v>140</v>
      </c>
      <c r="L1117" s="9">
        <v>38012</v>
      </c>
      <c r="M1117" s="9">
        <v>38012</v>
      </c>
      <c r="P1117" s="9">
        <v>38743</v>
      </c>
      <c r="R1117" s="9">
        <v>38743</v>
      </c>
      <c r="S1117" s="8" t="s">
        <v>41</v>
      </c>
      <c r="U1117" s="8" t="s">
        <v>42</v>
      </c>
      <c r="V1117" s="8">
        <f>0</f>
        <v>0</v>
      </c>
      <c r="W1117" s="8" t="s">
        <v>43</v>
      </c>
      <c r="X1117" s="8" t="s">
        <v>44</v>
      </c>
      <c r="Z1117" s="8" t="s">
        <v>113</v>
      </c>
    </row>
    <row r="1118" spans="1:29" s="8" customFormat="1" x14ac:dyDescent="0.25">
      <c r="A1118" s="8" t="s">
        <v>3949</v>
      </c>
      <c r="B1118" s="8" t="s">
        <v>3397</v>
      </c>
      <c r="C1118" s="8" t="s">
        <v>1005</v>
      </c>
      <c r="D1118" s="8" t="s">
        <v>1629</v>
      </c>
      <c r="E1118" s="8" t="s">
        <v>3398</v>
      </c>
      <c r="F1118" s="8" t="s">
        <v>382</v>
      </c>
      <c r="H1118" s="8" t="s">
        <v>38</v>
      </c>
      <c r="K1118" s="8" t="s">
        <v>140</v>
      </c>
      <c r="L1118" s="9">
        <v>38362</v>
      </c>
      <c r="M1118" s="9">
        <v>38362</v>
      </c>
      <c r="P1118" s="9">
        <v>39092</v>
      </c>
      <c r="R1118" s="9">
        <v>39092</v>
      </c>
      <c r="S1118" s="8" t="s">
        <v>41</v>
      </c>
      <c r="U1118" s="8" t="s">
        <v>42</v>
      </c>
      <c r="V1118" s="8">
        <f>0</f>
        <v>0</v>
      </c>
      <c r="W1118" s="8" t="s">
        <v>43</v>
      </c>
      <c r="X1118" s="8" t="s">
        <v>44</v>
      </c>
      <c r="Z1118" s="8" t="s">
        <v>113</v>
      </c>
    </row>
    <row r="1119" spans="1:29" s="8" customFormat="1" x14ac:dyDescent="0.25">
      <c r="A1119" s="8" t="s">
        <v>3949</v>
      </c>
      <c r="B1119" s="8" t="s">
        <v>3399</v>
      </c>
      <c r="C1119" s="8" t="s">
        <v>1005</v>
      </c>
      <c r="D1119" s="8" t="s">
        <v>1572</v>
      </c>
      <c r="E1119" s="8" t="s">
        <v>3400</v>
      </c>
      <c r="F1119" s="8" t="s">
        <v>382</v>
      </c>
      <c r="H1119" s="8" t="s">
        <v>38</v>
      </c>
      <c r="K1119" s="8" t="s">
        <v>140</v>
      </c>
      <c r="L1119" s="9">
        <v>38362</v>
      </c>
      <c r="M1119" s="9">
        <v>38365</v>
      </c>
      <c r="P1119" s="9">
        <v>39095</v>
      </c>
      <c r="R1119" s="9">
        <v>39095</v>
      </c>
      <c r="S1119" s="8" t="s">
        <v>41</v>
      </c>
      <c r="U1119" s="8" t="s">
        <v>42</v>
      </c>
      <c r="V1119" s="8">
        <f>0</f>
        <v>0</v>
      </c>
      <c r="W1119" s="8" t="s">
        <v>43</v>
      </c>
      <c r="X1119" s="8" t="s">
        <v>44</v>
      </c>
      <c r="Z1119" s="8" t="s">
        <v>113</v>
      </c>
    </row>
    <row r="1120" spans="1:29" s="8" customFormat="1" x14ac:dyDescent="0.25">
      <c r="A1120" s="8" t="s">
        <v>3949</v>
      </c>
      <c r="B1120" s="8" t="s">
        <v>3401</v>
      </c>
      <c r="C1120" s="8" t="s">
        <v>1005</v>
      </c>
      <c r="D1120" s="8" t="s">
        <v>1454</v>
      </c>
      <c r="E1120" s="8" t="s">
        <v>3402</v>
      </c>
      <c r="F1120" s="8" t="s">
        <v>1439</v>
      </c>
      <c r="H1120" s="8" t="s">
        <v>38</v>
      </c>
      <c r="K1120" s="8" t="s">
        <v>140</v>
      </c>
      <c r="L1120" s="9">
        <v>38362</v>
      </c>
      <c r="M1120" s="9">
        <v>38365</v>
      </c>
      <c r="P1120" s="9">
        <v>39095</v>
      </c>
      <c r="R1120" s="9">
        <v>39095</v>
      </c>
      <c r="S1120" s="8" t="s">
        <v>41</v>
      </c>
      <c r="U1120" s="8" t="s">
        <v>42</v>
      </c>
      <c r="V1120" s="8">
        <f>0</f>
        <v>0</v>
      </c>
      <c r="W1120" s="8" t="s">
        <v>43</v>
      </c>
      <c r="X1120" s="8" t="s">
        <v>44</v>
      </c>
      <c r="Z1120" s="8" t="s">
        <v>113</v>
      </c>
    </row>
    <row r="1121" spans="1:26" s="8" customFormat="1" x14ac:dyDescent="0.25">
      <c r="A1121" s="8" t="s">
        <v>3949</v>
      </c>
      <c r="B1121" s="8" t="s">
        <v>3403</v>
      </c>
      <c r="C1121" s="8" t="s">
        <v>1005</v>
      </c>
      <c r="D1121" s="8" t="s">
        <v>1668</v>
      </c>
      <c r="F1121" s="8" t="s">
        <v>1899</v>
      </c>
      <c r="G1121" s="8" t="s">
        <v>3404</v>
      </c>
      <c r="H1121" s="8" t="s">
        <v>38</v>
      </c>
      <c r="K1121" s="8" t="s">
        <v>140</v>
      </c>
      <c r="L1121" s="9">
        <v>38362</v>
      </c>
      <c r="M1121" s="9">
        <v>38362</v>
      </c>
      <c r="P1121" s="9">
        <v>39092</v>
      </c>
      <c r="R1121" s="9">
        <v>39092</v>
      </c>
      <c r="S1121" s="8" t="s">
        <v>41</v>
      </c>
      <c r="U1121" s="8" t="s">
        <v>42</v>
      </c>
      <c r="V1121" s="8">
        <f>0</f>
        <v>0</v>
      </c>
      <c r="W1121" s="8" t="s">
        <v>43</v>
      </c>
      <c r="X1121" s="8" t="s">
        <v>44</v>
      </c>
      <c r="Z1121" s="8" t="s">
        <v>113</v>
      </c>
    </row>
    <row r="1122" spans="1:26" s="8" customFormat="1" x14ac:dyDescent="0.25">
      <c r="A1122" s="8" t="s">
        <v>3949</v>
      </c>
      <c r="B1122" s="8" t="s">
        <v>3405</v>
      </c>
      <c r="C1122" s="8" t="s">
        <v>1005</v>
      </c>
      <c r="D1122" s="8" t="s">
        <v>1351</v>
      </c>
      <c r="E1122" s="8" t="s">
        <v>3406</v>
      </c>
      <c r="F1122" s="8" t="s">
        <v>382</v>
      </c>
      <c r="H1122" s="8" t="s">
        <v>38</v>
      </c>
      <c r="K1122" s="8" t="s">
        <v>140</v>
      </c>
      <c r="L1122" s="9">
        <v>38362</v>
      </c>
      <c r="M1122" s="9">
        <v>38362</v>
      </c>
      <c r="P1122" s="9">
        <v>39092</v>
      </c>
      <c r="R1122" s="9">
        <v>39092</v>
      </c>
      <c r="S1122" s="8" t="s">
        <v>41</v>
      </c>
      <c r="U1122" s="8" t="s">
        <v>42</v>
      </c>
      <c r="V1122" s="8">
        <f>0</f>
        <v>0</v>
      </c>
      <c r="W1122" s="8" t="s">
        <v>43</v>
      </c>
      <c r="X1122" s="8" t="s">
        <v>44</v>
      </c>
      <c r="Z1122" s="8" t="s">
        <v>113</v>
      </c>
    </row>
    <row r="1123" spans="1:26" s="8" customFormat="1" x14ac:dyDescent="0.25">
      <c r="A1123" s="8" t="s">
        <v>3949</v>
      </c>
      <c r="B1123" s="8" t="s">
        <v>3407</v>
      </c>
      <c r="C1123" s="8" t="s">
        <v>1005</v>
      </c>
      <c r="D1123" s="8" t="s">
        <v>1458</v>
      </c>
      <c r="E1123" s="8" t="s">
        <v>3408</v>
      </c>
      <c r="F1123" s="8" t="s">
        <v>382</v>
      </c>
      <c r="H1123" s="8" t="s">
        <v>38</v>
      </c>
      <c r="K1123" s="8" t="s">
        <v>140</v>
      </c>
      <c r="L1123" s="9">
        <v>38362</v>
      </c>
      <c r="M1123" s="9">
        <v>38362</v>
      </c>
      <c r="P1123" s="9">
        <v>39092</v>
      </c>
      <c r="R1123" s="9">
        <v>39092</v>
      </c>
      <c r="S1123" s="8" t="s">
        <v>41</v>
      </c>
      <c r="U1123" s="8" t="s">
        <v>42</v>
      </c>
      <c r="V1123" s="8">
        <f>0</f>
        <v>0</v>
      </c>
      <c r="W1123" s="8" t="s">
        <v>43</v>
      </c>
      <c r="X1123" s="8" t="s">
        <v>44</v>
      </c>
      <c r="Z1123" s="8" t="s">
        <v>113</v>
      </c>
    </row>
    <row r="1124" spans="1:26" s="8" customFormat="1" x14ac:dyDescent="0.25">
      <c r="A1124" s="8" t="s">
        <v>3949</v>
      </c>
      <c r="B1124" s="8" t="s">
        <v>3409</v>
      </c>
      <c r="C1124" s="8" t="s">
        <v>1005</v>
      </c>
      <c r="D1124" s="8" t="s">
        <v>1525</v>
      </c>
      <c r="E1124" s="8" t="s">
        <v>3410</v>
      </c>
      <c r="F1124" s="8" t="s">
        <v>382</v>
      </c>
      <c r="H1124" s="8" t="s">
        <v>38</v>
      </c>
      <c r="K1124" s="8" t="s">
        <v>140</v>
      </c>
      <c r="L1124" s="9">
        <v>38362</v>
      </c>
      <c r="M1124" s="9">
        <v>38362</v>
      </c>
      <c r="P1124" s="9">
        <v>38727</v>
      </c>
      <c r="R1124" s="9">
        <v>38727</v>
      </c>
      <c r="S1124" s="8" t="s">
        <v>41</v>
      </c>
      <c r="U1124" s="8" t="s">
        <v>42</v>
      </c>
      <c r="V1124" s="8">
        <f>0</f>
        <v>0</v>
      </c>
      <c r="W1124" s="8" t="s">
        <v>43</v>
      </c>
      <c r="X1124" s="8" t="s">
        <v>44</v>
      </c>
      <c r="Z1124" s="8" t="s">
        <v>113</v>
      </c>
    </row>
    <row r="1125" spans="1:26" s="8" customFormat="1" x14ac:dyDescent="0.25">
      <c r="A1125" s="8" t="s">
        <v>3949</v>
      </c>
      <c r="B1125" s="8" t="s">
        <v>3411</v>
      </c>
      <c r="C1125" s="8" t="s">
        <v>1005</v>
      </c>
      <c r="D1125" s="8" t="s">
        <v>2341</v>
      </c>
      <c r="E1125" s="8" t="s">
        <v>3412</v>
      </c>
      <c r="F1125" s="8" t="s">
        <v>382</v>
      </c>
      <c r="H1125" s="8" t="s">
        <v>38</v>
      </c>
      <c r="K1125" s="8" t="s">
        <v>140</v>
      </c>
      <c r="L1125" s="9">
        <v>38362</v>
      </c>
      <c r="M1125" s="9">
        <v>38362</v>
      </c>
      <c r="P1125" s="9">
        <v>38727</v>
      </c>
      <c r="R1125" s="9">
        <v>38727</v>
      </c>
      <c r="S1125" s="8" t="s">
        <v>41</v>
      </c>
      <c r="U1125" s="8" t="s">
        <v>42</v>
      </c>
      <c r="V1125" s="8">
        <f>0</f>
        <v>0</v>
      </c>
      <c r="W1125" s="8" t="s">
        <v>43</v>
      </c>
      <c r="X1125" s="8" t="s">
        <v>44</v>
      </c>
      <c r="Z1125" s="8" t="s">
        <v>113</v>
      </c>
    </row>
    <row r="1126" spans="1:26" s="8" customFormat="1" x14ac:dyDescent="0.25">
      <c r="A1126" s="8" t="s">
        <v>3949</v>
      </c>
      <c r="B1126" s="8" t="s">
        <v>3413</v>
      </c>
      <c r="C1126" s="8" t="s">
        <v>1005</v>
      </c>
      <c r="D1126" s="8" t="s">
        <v>2341</v>
      </c>
      <c r="E1126" s="8" t="s">
        <v>3414</v>
      </c>
      <c r="F1126" s="8" t="s">
        <v>382</v>
      </c>
      <c r="H1126" s="8" t="s">
        <v>38</v>
      </c>
      <c r="K1126" s="8" t="s">
        <v>140</v>
      </c>
      <c r="L1126" s="9">
        <v>38362</v>
      </c>
      <c r="M1126" s="9">
        <v>38362</v>
      </c>
      <c r="P1126" s="9">
        <v>38727</v>
      </c>
      <c r="R1126" s="9">
        <v>38727</v>
      </c>
      <c r="S1126" s="8" t="s">
        <v>41</v>
      </c>
      <c r="U1126" s="8" t="s">
        <v>42</v>
      </c>
      <c r="V1126" s="8">
        <f>0</f>
        <v>0</v>
      </c>
      <c r="W1126" s="8" t="s">
        <v>43</v>
      </c>
      <c r="X1126" s="8" t="s">
        <v>44</v>
      </c>
      <c r="Z1126" s="8" t="s">
        <v>113</v>
      </c>
    </row>
    <row r="1127" spans="1:26" s="8" customFormat="1" x14ac:dyDescent="0.25">
      <c r="A1127" s="8" t="s">
        <v>3949</v>
      </c>
      <c r="B1127" s="8" t="s">
        <v>3415</v>
      </c>
      <c r="C1127" s="8" t="s">
        <v>1005</v>
      </c>
      <c r="D1127" s="8" t="s">
        <v>1458</v>
      </c>
      <c r="E1127" s="8" t="s">
        <v>3416</v>
      </c>
      <c r="F1127" s="8" t="s">
        <v>1899</v>
      </c>
      <c r="H1127" s="8" t="s">
        <v>38</v>
      </c>
      <c r="K1127" s="8" t="s">
        <v>140</v>
      </c>
      <c r="L1127" s="9">
        <v>38362</v>
      </c>
      <c r="M1127" s="9">
        <v>38362</v>
      </c>
      <c r="P1127" s="9">
        <v>39092</v>
      </c>
      <c r="R1127" s="9">
        <v>39092</v>
      </c>
      <c r="S1127" s="8" t="s">
        <v>41</v>
      </c>
      <c r="U1127" s="8" t="s">
        <v>42</v>
      </c>
      <c r="V1127" s="8">
        <f>0</f>
        <v>0</v>
      </c>
      <c r="W1127" s="8" t="s">
        <v>43</v>
      </c>
      <c r="X1127" s="8" t="s">
        <v>44</v>
      </c>
      <c r="Z1127" s="8" t="s">
        <v>113</v>
      </c>
    </row>
    <row r="1128" spans="1:26" s="8" customFormat="1" x14ac:dyDescent="0.25">
      <c r="A1128" s="8" t="s">
        <v>3949</v>
      </c>
      <c r="B1128" s="8" t="s">
        <v>3417</v>
      </c>
      <c r="C1128" s="8" t="s">
        <v>1005</v>
      </c>
      <c r="D1128" s="8" t="s">
        <v>1458</v>
      </c>
      <c r="E1128" s="8" t="s">
        <v>3418</v>
      </c>
      <c r="F1128" s="8" t="s">
        <v>1439</v>
      </c>
      <c r="H1128" s="8" t="s">
        <v>38</v>
      </c>
      <c r="K1128" s="8" t="s">
        <v>140</v>
      </c>
      <c r="L1128" s="9">
        <v>38362</v>
      </c>
      <c r="M1128" s="9">
        <v>38362</v>
      </c>
      <c r="P1128" s="9">
        <v>39092</v>
      </c>
      <c r="R1128" s="9">
        <v>39092</v>
      </c>
      <c r="S1128" s="8" t="s">
        <v>41</v>
      </c>
      <c r="U1128" s="8" t="s">
        <v>42</v>
      </c>
      <c r="V1128" s="8">
        <f>0</f>
        <v>0</v>
      </c>
      <c r="W1128" s="8" t="s">
        <v>43</v>
      </c>
      <c r="X1128" s="8" t="s">
        <v>44</v>
      </c>
      <c r="Z1128" s="8" t="s">
        <v>113</v>
      </c>
    </row>
    <row r="1129" spans="1:26" s="8" customFormat="1" x14ac:dyDescent="0.25">
      <c r="A1129" s="8" t="s">
        <v>3949</v>
      </c>
      <c r="B1129" s="8" t="s">
        <v>3419</v>
      </c>
      <c r="C1129" s="8" t="s">
        <v>1005</v>
      </c>
      <c r="D1129" s="8" t="s">
        <v>3420</v>
      </c>
      <c r="E1129" s="8" t="s">
        <v>3421</v>
      </c>
      <c r="F1129" s="8" t="s">
        <v>1574</v>
      </c>
      <c r="H1129" s="8" t="s">
        <v>38</v>
      </c>
      <c r="K1129" s="8" t="s">
        <v>140</v>
      </c>
      <c r="L1129" s="9">
        <v>38362</v>
      </c>
      <c r="M1129" s="9">
        <v>38362</v>
      </c>
      <c r="P1129" s="9">
        <v>38727</v>
      </c>
      <c r="R1129" s="9">
        <v>38727</v>
      </c>
      <c r="S1129" s="8" t="s">
        <v>41</v>
      </c>
      <c r="U1129" s="8" t="s">
        <v>42</v>
      </c>
      <c r="V1129" s="8">
        <f>0</f>
        <v>0</v>
      </c>
      <c r="W1129" s="8" t="s">
        <v>43</v>
      </c>
      <c r="X1129" s="8" t="s">
        <v>44</v>
      </c>
      <c r="Z1129" s="8" t="s">
        <v>113</v>
      </c>
    </row>
    <row r="1130" spans="1:26" s="8" customFormat="1" x14ac:dyDescent="0.25">
      <c r="A1130" s="8" t="s">
        <v>3949</v>
      </c>
      <c r="B1130" s="8" t="s">
        <v>3422</v>
      </c>
      <c r="C1130" s="8" t="s">
        <v>1005</v>
      </c>
      <c r="D1130" s="8" t="s">
        <v>1466</v>
      </c>
      <c r="E1130" s="8" t="s">
        <v>3423</v>
      </c>
      <c r="F1130" s="8" t="s">
        <v>382</v>
      </c>
      <c r="H1130" s="8" t="s">
        <v>38</v>
      </c>
      <c r="K1130" s="8" t="s">
        <v>140</v>
      </c>
      <c r="L1130" s="9">
        <v>38362</v>
      </c>
      <c r="M1130" s="9">
        <v>38362</v>
      </c>
      <c r="P1130" s="9">
        <v>38727</v>
      </c>
      <c r="R1130" s="9">
        <v>38727</v>
      </c>
      <c r="S1130" s="8" t="s">
        <v>41</v>
      </c>
      <c r="U1130" s="8" t="s">
        <v>42</v>
      </c>
      <c r="V1130" s="8">
        <f>0</f>
        <v>0</v>
      </c>
      <c r="W1130" s="8" t="s">
        <v>43</v>
      </c>
      <c r="X1130" s="8" t="s">
        <v>44</v>
      </c>
      <c r="Z1130" s="8" t="s">
        <v>113</v>
      </c>
    </row>
    <row r="1131" spans="1:26" s="8" customFormat="1" x14ac:dyDescent="0.25">
      <c r="A1131" s="8" t="s">
        <v>3949</v>
      </c>
      <c r="B1131" s="8" t="s">
        <v>3424</v>
      </c>
      <c r="C1131" s="8" t="s">
        <v>1005</v>
      </c>
      <c r="D1131" s="8" t="s">
        <v>1166</v>
      </c>
      <c r="E1131" s="8" t="s">
        <v>3425</v>
      </c>
      <c r="F1131" s="8" t="s">
        <v>105</v>
      </c>
      <c r="H1131" s="8" t="s">
        <v>38</v>
      </c>
      <c r="K1131" s="8" t="s">
        <v>140</v>
      </c>
      <c r="L1131" s="9">
        <v>38362</v>
      </c>
      <c r="M1131" s="9">
        <v>38362</v>
      </c>
      <c r="P1131" s="9">
        <v>38727</v>
      </c>
      <c r="R1131" s="9">
        <v>38727</v>
      </c>
      <c r="S1131" s="8" t="s">
        <v>41</v>
      </c>
      <c r="U1131" s="8" t="s">
        <v>42</v>
      </c>
      <c r="V1131" s="8">
        <f>0</f>
        <v>0</v>
      </c>
      <c r="W1131" s="8" t="s">
        <v>43</v>
      </c>
      <c r="X1131" s="8" t="s">
        <v>44</v>
      </c>
      <c r="Z1131" s="8" t="s">
        <v>113</v>
      </c>
    </row>
    <row r="1132" spans="1:26" s="8" customFormat="1" x14ac:dyDescent="0.25">
      <c r="A1132" s="8" t="s">
        <v>3949</v>
      </c>
      <c r="B1132" s="8" t="s">
        <v>3426</v>
      </c>
      <c r="C1132" s="8" t="s">
        <v>1005</v>
      </c>
      <c r="D1132" s="8" t="s">
        <v>3427</v>
      </c>
      <c r="E1132" s="8" t="s">
        <v>3428</v>
      </c>
      <c r="F1132" s="8" t="s">
        <v>382</v>
      </c>
      <c r="H1132" s="8" t="s">
        <v>38</v>
      </c>
      <c r="K1132" s="8" t="s">
        <v>140</v>
      </c>
      <c r="L1132" s="9">
        <v>38362</v>
      </c>
      <c r="M1132" s="9">
        <v>38362</v>
      </c>
      <c r="P1132" s="9">
        <v>38727</v>
      </c>
      <c r="R1132" s="9">
        <v>38727</v>
      </c>
      <c r="S1132" s="8" t="s">
        <v>41</v>
      </c>
      <c r="U1132" s="8" t="s">
        <v>42</v>
      </c>
      <c r="V1132" s="8">
        <f>0</f>
        <v>0</v>
      </c>
      <c r="W1132" s="8" t="s">
        <v>43</v>
      </c>
      <c r="X1132" s="8" t="s">
        <v>44</v>
      </c>
      <c r="Z1132" s="8" t="s">
        <v>113</v>
      </c>
    </row>
    <row r="1133" spans="1:26" x14ac:dyDescent="0.25">
      <c r="B1133" t="s">
        <v>3429</v>
      </c>
      <c r="C1133" t="s">
        <v>3430</v>
      </c>
      <c r="D1133" t="s">
        <v>3431</v>
      </c>
      <c r="F1133" t="s">
        <v>105</v>
      </c>
      <c r="G1133" t="s">
        <v>3432</v>
      </c>
      <c r="H1133" t="s">
        <v>38</v>
      </c>
      <c r="J1133" t="s">
        <v>146</v>
      </c>
      <c r="K1133" t="s">
        <v>140</v>
      </c>
      <c r="L1133" s="3">
        <v>38012</v>
      </c>
      <c r="M1133" s="3">
        <v>38014</v>
      </c>
      <c r="S1133" t="s">
        <v>41</v>
      </c>
      <c r="U1133" t="s">
        <v>42</v>
      </c>
      <c r="V1133">
        <f>0</f>
        <v>0</v>
      </c>
      <c r="W1133" t="s">
        <v>147</v>
      </c>
      <c r="X1133" t="s">
        <v>44</v>
      </c>
    </row>
    <row r="1134" spans="1:26" x14ac:dyDescent="0.25">
      <c r="B1134" t="s">
        <v>3433</v>
      </c>
      <c r="C1134" t="s">
        <v>3434</v>
      </c>
      <c r="F1134" t="s">
        <v>105</v>
      </c>
      <c r="G1134" t="s">
        <v>3435</v>
      </c>
      <c r="H1134" t="s">
        <v>38</v>
      </c>
      <c r="J1134" t="s">
        <v>146</v>
      </c>
      <c r="K1134" t="s">
        <v>140</v>
      </c>
      <c r="L1134" s="3">
        <v>38012</v>
      </c>
      <c r="M1134" s="3">
        <v>38014</v>
      </c>
      <c r="S1134" t="s">
        <v>41</v>
      </c>
      <c r="U1134" t="s">
        <v>42</v>
      </c>
      <c r="V1134">
        <f>0</f>
        <v>0</v>
      </c>
      <c r="W1134" t="s">
        <v>147</v>
      </c>
      <c r="X1134" t="s">
        <v>44</v>
      </c>
    </row>
    <row r="1135" spans="1:26" x14ac:dyDescent="0.25">
      <c r="B1135" t="s">
        <v>3436</v>
      </c>
      <c r="C1135" t="s">
        <v>3437</v>
      </c>
      <c r="D1135" t="s">
        <v>3438</v>
      </c>
      <c r="F1135" t="s">
        <v>105</v>
      </c>
      <c r="G1135" t="s">
        <v>246</v>
      </c>
      <c r="H1135" t="s">
        <v>38</v>
      </c>
      <c r="J1135" t="s">
        <v>139</v>
      </c>
      <c r="K1135" t="s">
        <v>140</v>
      </c>
      <c r="L1135" s="3">
        <v>38012</v>
      </c>
      <c r="M1135" s="3">
        <v>38015</v>
      </c>
      <c r="S1135" t="s">
        <v>41</v>
      </c>
      <c r="U1135" t="s">
        <v>42</v>
      </c>
      <c r="V1135">
        <f>0</f>
        <v>0</v>
      </c>
      <c r="W1135" t="s">
        <v>43</v>
      </c>
      <c r="X1135" t="s">
        <v>44</v>
      </c>
    </row>
    <row r="1136" spans="1:26" x14ac:dyDescent="0.25">
      <c r="B1136" t="s">
        <v>3439</v>
      </c>
      <c r="C1136" t="s">
        <v>3440</v>
      </c>
      <c r="D1136" t="s">
        <v>3441</v>
      </c>
      <c r="F1136" t="s">
        <v>105</v>
      </c>
      <c r="G1136" t="s">
        <v>246</v>
      </c>
      <c r="H1136" t="s">
        <v>38</v>
      </c>
      <c r="J1136" t="s">
        <v>139</v>
      </c>
      <c r="K1136" t="s">
        <v>140</v>
      </c>
      <c r="L1136" s="3">
        <v>38012</v>
      </c>
      <c r="M1136" s="3">
        <v>38015</v>
      </c>
      <c r="S1136" t="s">
        <v>41</v>
      </c>
      <c r="U1136" t="s">
        <v>42</v>
      </c>
      <c r="V1136">
        <f>0</f>
        <v>0</v>
      </c>
      <c r="W1136" t="s">
        <v>43</v>
      </c>
      <c r="X1136" t="s">
        <v>44</v>
      </c>
    </row>
    <row r="1137" spans="1:29" s="8" customFormat="1" x14ac:dyDescent="0.25">
      <c r="A1137" s="8" t="s">
        <v>3949</v>
      </c>
      <c r="B1137" s="8" t="s">
        <v>3442</v>
      </c>
      <c r="C1137" s="8" t="s">
        <v>3443</v>
      </c>
      <c r="D1137" s="8" t="s">
        <v>3444</v>
      </c>
      <c r="F1137" s="8" t="s">
        <v>105</v>
      </c>
      <c r="G1137" s="8" t="s">
        <v>246</v>
      </c>
      <c r="H1137" s="8" t="s">
        <v>38</v>
      </c>
      <c r="J1137" s="8" t="s">
        <v>139</v>
      </c>
      <c r="K1137" s="8" t="s">
        <v>140</v>
      </c>
      <c r="L1137" s="9">
        <v>38012</v>
      </c>
      <c r="M1137" s="9">
        <v>38015</v>
      </c>
      <c r="S1137" s="8" t="s">
        <v>41</v>
      </c>
      <c r="U1137" s="8" t="s">
        <v>42</v>
      </c>
      <c r="V1137" s="8">
        <f>0</f>
        <v>0</v>
      </c>
      <c r="W1137" s="8" t="s">
        <v>43</v>
      </c>
      <c r="X1137" s="8" t="s">
        <v>44</v>
      </c>
    </row>
    <row r="1138" spans="1:29" x14ac:dyDescent="0.25">
      <c r="B1138" t="s">
        <v>3445</v>
      </c>
      <c r="C1138" t="s">
        <v>3446</v>
      </c>
      <c r="D1138" t="s">
        <v>3447</v>
      </c>
      <c r="E1138" t="s">
        <v>3448</v>
      </c>
      <c r="F1138" t="s">
        <v>3449</v>
      </c>
      <c r="G1138" t="s">
        <v>3450</v>
      </c>
      <c r="H1138" t="s">
        <v>38</v>
      </c>
      <c r="K1138" t="s">
        <v>140</v>
      </c>
      <c r="L1138" s="3">
        <v>43689</v>
      </c>
      <c r="M1138" s="3">
        <v>43689</v>
      </c>
      <c r="N1138">
        <f>24</f>
        <v>24</v>
      </c>
      <c r="O1138" s="3">
        <v>46288</v>
      </c>
      <c r="R1138" s="3">
        <v>46288</v>
      </c>
      <c r="S1138" t="s">
        <v>661</v>
      </c>
      <c r="U1138" t="s">
        <v>42</v>
      </c>
      <c r="V1138">
        <f>0</f>
        <v>0</v>
      </c>
      <c r="W1138" t="s">
        <v>3451</v>
      </c>
      <c r="X1138" t="s">
        <v>44</v>
      </c>
      <c r="Y1138" t="s">
        <v>112</v>
      </c>
      <c r="AC1138" s="3">
        <v>45558</v>
      </c>
    </row>
    <row r="1139" spans="1:29" x14ac:dyDescent="0.25">
      <c r="B1139" t="s">
        <v>3457</v>
      </c>
      <c r="C1139" t="s">
        <v>3458</v>
      </c>
      <c r="D1139" t="s">
        <v>3459</v>
      </c>
      <c r="E1139" t="s">
        <v>3460</v>
      </c>
      <c r="F1139" t="s">
        <v>636</v>
      </c>
      <c r="G1139" t="s">
        <v>636</v>
      </c>
      <c r="K1139" t="s">
        <v>311</v>
      </c>
      <c r="L1139" s="3">
        <v>43321</v>
      </c>
      <c r="M1139" s="3">
        <v>43321</v>
      </c>
      <c r="N1139">
        <f>120</f>
        <v>120</v>
      </c>
      <c r="O1139" s="3">
        <v>46974</v>
      </c>
      <c r="R1139" s="3">
        <v>46974</v>
      </c>
      <c r="T1139" t="s">
        <v>3461</v>
      </c>
      <c r="U1139" t="s">
        <v>42</v>
      </c>
      <c r="V1139">
        <f>0</f>
        <v>0</v>
      </c>
      <c r="W1139" t="s">
        <v>3462</v>
      </c>
      <c r="X1139" t="s">
        <v>44</v>
      </c>
      <c r="Y1139" t="s">
        <v>112</v>
      </c>
      <c r="AC1139" s="3">
        <v>43321</v>
      </c>
    </row>
    <row r="1140" spans="1:29" x14ac:dyDescent="0.25">
      <c r="B1140" t="s">
        <v>3463</v>
      </c>
      <c r="C1140" t="s">
        <v>3464</v>
      </c>
      <c r="D1140" t="s">
        <v>3465</v>
      </c>
      <c r="H1140" t="s">
        <v>38</v>
      </c>
      <c r="K1140" t="s">
        <v>378</v>
      </c>
      <c r="L1140" s="3">
        <v>42499</v>
      </c>
      <c r="M1140" s="3">
        <v>42499</v>
      </c>
      <c r="S1140" t="s">
        <v>443</v>
      </c>
      <c r="U1140" t="s">
        <v>42</v>
      </c>
      <c r="V1140">
        <f>0</f>
        <v>0</v>
      </c>
      <c r="X1140" t="s">
        <v>44</v>
      </c>
    </row>
    <row r="1141" spans="1:29" s="8" customFormat="1" x14ac:dyDescent="0.25">
      <c r="A1141" s="8" t="s">
        <v>3949</v>
      </c>
      <c r="B1141" s="8" t="s">
        <v>3466</v>
      </c>
      <c r="C1141" s="8" t="s">
        <v>3467</v>
      </c>
      <c r="D1141" s="8" t="s">
        <v>3468</v>
      </c>
      <c r="K1141" s="8" t="s">
        <v>108</v>
      </c>
      <c r="L1141" s="9">
        <v>42576</v>
      </c>
      <c r="M1141" s="9">
        <v>42499</v>
      </c>
      <c r="S1141" s="8" t="s">
        <v>3469</v>
      </c>
      <c r="U1141" s="8" t="s">
        <v>42</v>
      </c>
      <c r="V1141" s="8">
        <f>0</f>
        <v>0</v>
      </c>
      <c r="X1141" s="8" t="s">
        <v>44</v>
      </c>
    </row>
    <row r="1142" spans="1:29" s="8" customFormat="1" x14ac:dyDescent="0.25">
      <c r="A1142" s="8" t="s">
        <v>3949</v>
      </c>
      <c r="B1142" s="8" t="s">
        <v>3470</v>
      </c>
      <c r="C1142" s="8" t="s">
        <v>3471</v>
      </c>
      <c r="D1142" s="8" t="s">
        <v>3472</v>
      </c>
      <c r="F1142" s="8" t="s">
        <v>3473</v>
      </c>
      <c r="H1142" s="8" t="s">
        <v>38</v>
      </c>
      <c r="K1142" s="8" t="s">
        <v>612</v>
      </c>
      <c r="L1142" s="9">
        <v>42802</v>
      </c>
      <c r="M1142" s="9">
        <v>42802</v>
      </c>
      <c r="S1142" s="8" t="s">
        <v>3474</v>
      </c>
      <c r="U1142" s="8" t="s">
        <v>42</v>
      </c>
      <c r="V1142" s="8">
        <f>0</f>
        <v>0</v>
      </c>
      <c r="X1142" s="8" t="s">
        <v>44</v>
      </c>
    </row>
    <row r="1143" spans="1:29" s="8" customFormat="1" x14ac:dyDescent="0.25">
      <c r="A1143" s="8" t="s">
        <v>3949</v>
      </c>
      <c r="B1143" s="8" t="s">
        <v>3475</v>
      </c>
      <c r="C1143" s="8" t="s">
        <v>3476</v>
      </c>
      <c r="D1143" s="8" t="s">
        <v>3477</v>
      </c>
      <c r="F1143" s="8" t="s">
        <v>1929</v>
      </c>
      <c r="H1143" s="8" t="s">
        <v>38</v>
      </c>
      <c r="K1143" s="8" t="s">
        <v>108</v>
      </c>
      <c r="L1143" s="9">
        <v>43234</v>
      </c>
      <c r="M1143" s="9">
        <v>43236</v>
      </c>
      <c r="S1143" s="8" t="s">
        <v>661</v>
      </c>
      <c r="U1143" s="8" t="s">
        <v>42</v>
      </c>
      <c r="V1143" s="8">
        <f>0</f>
        <v>0</v>
      </c>
      <c r="W1143" s="8" t="s">
        <v>844</v>
      </c>
      <c r="X1143" s="8" t="s">
        <v>44</v>
      </c>
    </row>
    <row r="1144" spans="1:29" ht="33.75" x14ac:dyDescent="0.5">
      <c r="B1144" s="48" t="s">
        <v>3478</v>
      </c>
      <c r="C1144" s="48"/>
      <c r="D1144" s="48"/>
      <c r="E1144" s="8"/>
      <c r="F1144" s="12"/>
      <c r="L1144" s="3"/>
      <c r="M1144" s="3"/>
    </row>
    <row r="1145" spans="1:29" s="8" customFormat="1" x14ac:dyDescent="0.25">
      <c r="A1145" s="8" t="s">
        <v>3949</v>
      </c>
      <c r="B1145" s="8" t="s">
        <v>3479</v>
      </c>
      <c r="C1145" s="8" t="s">
        <v>3480</v>
      </c>
      <c r="F1145" s="8" t="s">
        <v>105</v>
      </c>
      <c r="H1145" s="8" t="s">
        <v>38</v>
      </c>
      <c r="J1145" s="8" t="s">
        <v>125</v>
      </c>
      <c r="K1145" s="8" t="s">
        <v>126</v>
      </c>
      <c r="L1145" s="9">
        <v>38012</v>
      </c>
      <c r="M1145" s="9">
        <v>38028</v>
      </c>
      <c r="S1145" s="8" t="s">
        <v>41</v>
      </c>
      <c r="U1145" s="8" t="s">
        <v>42</v>
      </c>
      <c r="V1145" s="8">
        <f>0</f>
        <v>0</v>
      </c>
      <c r="W1145" s="8" t="s">
        <v>128</v>
      </c>
      <c r="X1145" s="8" t="s">
        <v>44</v>
      </c>
    </row>
    <row r="1146" spans="1:29" s="8" customFormat="1" x14ac:dyDescent="0.25">
      <c r="A1146" s="8" t="s">
        <v>3949</v>
      </c>
      <c r="B1146" s="8" t="s">
        <v>3481</v>
      </c>
      <c r="C1146" s="8" t="s">
        <v>3482</v>
      </c>
      <c r="H1146" s="8" t="s">
        <v>38</v>
      </c>
      <c r="J1146" s="8" t="s">
        <v>139</v>
      </c>
      <c r="K1146" s="8" t="s">
        <v>140</v>
      </c>
      <c r="L1146" s="9">
        <v>38012</v>
      </c>
      <c r="M1146" s="9">
        <v>38028</v>
      </c>
      <c r="S1146" s="8" t="s">
        <v>41</v>
      </c>
      <c r="U1146" s="8" t="s">
        <v>42</v>
      </c>
      <c r="V1146" s="8">
        <f>0</f>
        <v>0</v>
      </c>
      <c r="W1146" s="8" t="s">
        <v>43</v>
      </c>
      <c r="X1146" s="8" t="s">
        <v>44</v>
      </c>
    </row>
    <row r="1147" spans="1:29" s="8" customFormat="1" x14ac:dyDescent="0.25">
      <c r="A1147" s="8" t="s">
        <v>3949</v>
      </c>
      <c r="B1147" s="8" t="s">
        <v>3483</v>
      </c>
      <c r="C1147" s="8" t="s">
        <v>3484</v>
      </c>
      <c r="F1147" s="8" t="s">
        <v>105</v>
      </c>
      <c r="H1147" s="8" t="s">
        <v>38</v>
      </c>
      <c r="J1147" s="8" t="s">
        <v>107</v>
      </c>
      <c r="K1147" s="8" t="s">
        <v>108</v>
      </c>
      <c r="L1147" s="9">
        <v>38012</v>
      </c>
      <c r="M1147" s="9">
        <v>38028</v>
      </c>
      <c r="S1147" s="8" t="s">
        <v>41</v>
      </c>
      <c r="U1147" s="8" t="s">
        <v>111</v>
      </c>
      <c r="V1147" s="8">
        <f>0</f>
        <v>0</v>
      </c>
      <c r="W1147" s="8" t="s">
        <v>108</v>
      </c>
      <c r="X1147" s="8" t="s">
        <v>44</v>
      </c>
    </row>
    <row r="1148" spans="1:29" s="8" customFormat="1" x14ac:dyDescent="0.25">
      <c r="A1148" s="8" t="s">
        <v>3949</v>
      </c>
      <c r="B1148" s="8" t="s">
        <v>3485</v>
      </c>
      <c r="C1148" s="8" t="s">
        <v>3486</v>
      </c>
      <c r="D1148" s="8" t="s">
        <v>3487</v>
      </c>
      <c r="F1148" s="8" t="s">
        <v>3488</v>
      </c>
      <c r="K1148" s="8" t="s">
        <v>69</v>
      </c>
      <c r="L1148" s="9">
        <v>41611</v>
      </c>
      <c r="M1148" s="9">
        <v>41611</v>
      </c>
      <c r="S1148" s="8" t="s">
        <v>3489</v>
      </c>
      <c r="U1148" s="8" t="s">
        <v>42</v>
      </c>
      <c r="V1148" s="8">
        <f>0</f>
        <v>0</v>
      </c>
      <c r="X1148" s="8" t="s">
        <v>71</v>
      </c>
    </row>
    <row r="1149" spans="1:29" x14ac:dyDescent="0.25">
      <c r="B1149" t="s">
        <v>3490</v>
      </c>
      <c r="C1149" t="s">
        <v>3491</v>
      </c>
      <c r="D1149" t="s">
        <v>3492</v>
      </c>
      <c r="F1149" t="s">
        <v>3493</v>
      </c>
      <c r="G1149" t="s">
        <v>3494</v>
      </c>
      <c r="K1149" t="s">
        <v>69</v>
      </c>
      <c r="L1149" s="3">
        <v>41611</v>
      </c>
      <c r="M1149" s="3">
        <v>41611</v>
      </c>
      <c r="S1149" t="s">
        <v>3495</v>
      </c>
      <c r="U1149" t="s">
        <v>42</v>
      </c>
      <c r="V1149">
        <f>0</f>
        <v>0</v>
      </c>
      <c r="X1149" t="s">
        <v>71</v>
      </c>
    </row>
    <row r="1150" spans="1:29" x14ac:dyDescent="0.25">
      <c r="B1150" t="s">
        <v>3496</v>
      </c>
      <c r="C1150" t="s">
        <v>3497</v>
      </c>
      <c r="D1150" t="s">
        <v>3498</v>
      </c>
      <c r="F1150" t="s">
        <v>3499</v>
      </c>
      <c r="G1150" t="s">
        <v>3500</v>
      </c>
      <c r="K1150" t="s">
        <v>83</v>
      </c>
      <c r="L1150" s="3">
        <v>41988</v>
      </c>
      <c r="M1150" s="3">
        <v>41989</v>
      </c>
      <c r="S1150" t="s">
        <v>77</v>
      </c>
      <c r="U1150" t="s">
        <v>42</v>
      </c>
      <c r="V1150">
        <f>0</f>
        <v>0</v>
      </c>
      <c r="X1150" t="s">
        <v>44</v>
      </c>
    </row>
    <row r="1151" spans="1:29" ht="33.75" x14ac:dyDescent="0.5">
      <c r="B1151" s="48" t="s">
        <v>3501</v>
      </c>
      <c r="C1151" s="48"/>
      <c r="D1151" s="48"/>
      <c r="E1151" s="8"/>
      <c r="F1151" s="12"/>
      <c r="L1151" s="3"/>
      <c r="M1151" s="3"/>
    </row>
    <row r="1152" spans="1:29" s="8" customFormat="1" x14ac:dyDescent="0.25">
      <c r="A1152" s="8" t="s">
        <v>3949</v>
      </c>
      <c r="B1152" s="8" t="s">
        <v>3502</v>
      </c>
      <c r="C1152" s="8" t="s">
        <v>3503</v>
      </c>
      <c r="D1152" s="8" t="s">
        <v>3504</v>
      </c>
      <c r="F1152" s="8" t="s">
        <v>3505</v>
      </c>
      <c r="G1152" s="8" t="s">
        <v>3506</v>
      </c>
      <c r="H1152" s="8" t="s">
        <v>38</v>
      </c>
      <c r="J1152" s="8" t="s">
        <v>146</v>
      </c>
      <c r="K1152" s="8" t="s">
        <v>140</v>
      </c>
      <c r="L1152" s="9">
        <v>38012</v>
      </c>
      <c r="M1152" s="9">
        <v>38127</v>
      </c>
      <c r="S1152" s="8" t="s">
        <v>41</v>
      </c>
      <c r="U1152" s="8" t="s">
        <v>42</v>
      </c>
      <c r="V1152" s="8">
        <f>0</f>
        <v>0</v>
      </c>
      <c r="W1152" s="8" t="s">
        <v>147</v>
      </c>
      <c r="X1152" s="8" t="s">
        <v>44</v>
      </c>
    </row>
    <row r="1153" spans="1:24" s="8" customFormat="1" x14ac:dyDescent="0.25">
      <c r="A1153" s="8" t="s">
        <v>3949</v>
      </c>
      <c r="B1153" s="8" t="s">
        <v>3507</v>
      </c>
      <c r="C1153" s="8" t="s">
        <v>3508</v>
      </c>
      <c r="E1153" s="8" t="s">
        <v>3509</v>
      </c>
      <c r="F1153" s="8" t="s">
        <v>1778</v>
      </c>
      <c r="G1153" s="8" t="s">
        <v>3510</v>
      </c>
      <c r="H1153" s="8" t="s">
        <v>38</v>
      </c>
      <c r="J1153" s="8" t="s">
        <v>146</v>
      </c>
      <c r="K1153" s="8" t="s">
        <v>140</v>
      </c>
      <c r="L1153" s="9">
        <v>38089</v>
      </c>
      <c r="M1153" s="9">
        <v>38090</v>
      </c>
      <c r="S1153" s="8" t="s">
        <v>41</v>
      </c>
      <c r="U1153" s="8" t="s">
        <v>42</v>
      </c>
      <c r="V1153" s="8">
        <f>0</f>
        <v>0</v>
      </c>
      <c r="W1153" s="8" t="s">
        <v>147</v>
      </c>
      <c r="X1153" s="8" t="s">
        <v>44</v>
      </c>
    </row>
    <row r="1154" spans="1:24" s="8" customFormat="1" x14ac:dyDescent="0.25">
      <c r="A1154" s="8" t="s">
        <v>3949</v>
      </c>
      <c r="B1154" s="8" t="s">
        <v>3511</v>
      </c>
      <c r="C1154" s="8" t="s">
        <v>3512</v>
      </c>
      <c r="D1154" s="8" t="s">
        <v>3513</v>
      </c>
      <c r="F1154" s="8" t="s">
        <v>1778</v>
      </c>
      <c r="G1154" s="8" t="s">
        <v>3514</v>
      </c>
      <c r="H1154" s="8" t="s">
        <v>38</v>
      </c>
      <c r="J1154" s="8" t="s">
        <v>146</v>
      </c>
      <c r="K1154" s="8" t="s">
        <v>140</v>
      </c>
      <c r="L1154" s="9">
        <v>38089</v>
      </c>
      <c r="M1154" s="9">
        <v>38090</v>
      </c>
      <c r="S1154" s="8" t="s">
        <v>41</v>
      </c>
      <c r="U1154" s="8" t="s">
        <v>42</v>
      </c>
      <c r="V1154" s="8">
        <f>0</f>
        <v>0</v>
      </c>
      <c r="W1154" s="8" t="s">
        <v>147</v>
      </c>
      <c r="X1154" s="8" t="s">
        <v>44</v>
      </c>
    </row>
    <row r="1155" spans="1:24" s="8" customFormat="1" x14ac:dyDescent="0.25">
      <c r="A1155" s="8" t="s">
        <v>3949</v>
      </c>
      <c r="B1155" s="8" t="s">
        <v>3515</v>
      </c>
      <c r="C1155" s="8" t="s">
        <v>3516</v>
      </c>
      <c r="D1155" s="8" t="s">
        <v>3517</v>
      </c>
      <c r="E1155" s="8" t="s">
        <v>3518</v>
      </c>
      <c r="F1155" s="8" t="s">
        <v>1778</v>
      </c>
      <c r="G1155" s="8" t="s">
        <v>3519</v>
      </c>
      <c r="H1155" s="8" t="s">
        <v>38</v>
      </c>
      <c r="J1155" s="8" t="s">
        <v>146</v>
      </c>
      <c r="K1155" s="8" t="s">
        <v>140</v>
      </c>
      <c r="L1155" s="9">
        <v>38089</v>
      </c>
      <c r="M1155" s="9">
        <v>38090</v>
      </c>
      <c r="S1155" s="8" t="s">
        <v>41</v>
      </c>
      <c r="U1155" s="8" t="s">
        <v>42</v>
      </c>
      <c r="V1155" s="8">
        <f>0</f>
        <v>0</v>
      </c>
      <c r="W1155" s="8" t="s">
        <v>147</v>
      </c>
      <c r="X1155" s="8" t="s">
        <v>44</v>
      </c>
    </row>
    <row r="1156" spans="1:24" s="8" customFormat="1" x14ac:dyDescent="0.25">
      <c r="A1156" s="8" t="s">
        <v>3949</v>
      </c>
      <c r="B1156" s="8" t="s">
        <v>3520</v>
      </c>
      <c r="C1156" s="8" t="s">
        <v>3521</v>
      </c>
      <c r="D1156" s="8" t="s">
        <v>3522</v>
      </c>
      <c r="F1156" s="8" t="s">
        <v>1778</v>
      </c>
      <c r="G1156" s="8" t="s">
        <v>3523</v>
      </c>
      <c r="H1156" s="8" t="s">
        <v>38</v>
      </c>
      <c r="J1156" s="8" t="s">
        <v>146</v>
      </c>
      <c r="K1156" s="8" t="s">
        <v>140</v>
      </c>
      <c r="L1156" s="9">
        <v>38089</v>
      </c>
      <c r="M1156" s="9">
        <v>38090</v>
      </c>
      <c r="S1156" s="8" t="s">
        <v>41</v>
      </c>
      <c r="U1156" s="8" t="s">
        <v>42</v>
      </c>
      <c r="V1156" s="8">
        <f>0</f>
        <v>0</v>
      </c>
      <c r="W1156" s="8" t="s">
        <v>147</v>
      </c>
      <c r="X1156" s="8" t="s">
        <v>44</v>
      </c>
    </row>
    <row r="1157" spans="1:24" s="8" customFormat="1" x14ac:dyDescent="0.25">
      <c r="A1157" s="8" t="s">
        <v>3949</v>
      </c>
      <c r="B1157" s="8" t="s">
        <v>3524</v>
      </c>
      <c r="C1157" s="8" t="s">
        <v>3525</v>
      </c>
      <c r="D1157" s="8" t="s">
        <v>3526</v>
      </c>
      <c r="F1157" s="8" t="s">
        <v>1778</v>
      </c>
      <c r="G1157" s="8" t="s">
        <v>3527</v>
      </c>
      <c r="H1157" s="8" t="s">
        <v>38</v>
      </c>
      <c r="J1157" s="8" t="s">
        <v>146</v>
      </c>
      <c r="K1157" s="8" t="s">
        <v>140</v>
      </c>
      <c r="L1157" s="9">
        <v>38089</v>
      </c>
      <c r="M1157" s="9">
        <v>38090</v>
      </c>
      <c r="S1157" s="8" t="s">
        <v>41</v>
      </c>
      <c r="U1157" s="8" t="s">
        <v>42</v>
      </c>
      <c r="V1157" s="8">
        <f>0</f>
        <v>0</v>
      </c>
      <c r="W1157" s="8" t="s">
        <v>147</v>
      </c>
      <c r="X1157" s="8" t="s">
        <v>44</v>
      </c>
    </row>
    <row r="1158" spans="1:24" s="8" customFormat="1" x14ac:dyDescent="0.25">
      <c r="A1158" s="8" t="s">
        <v>3949</v>
      </c>
      <c r="B1158" s="8" t="s">
        <v>3528</v>
      </c>
      <c r="C1158" s="8" t="s">
        <v>3529</v>
      </c>
      <c r="D1158" s="8" t="s">
        <v>3530</v>
      </c>
      <c r="F1158" s="8" t="s">
        <v>1778</v>
      </c>
      <c r="G1158" s="8" t="s">
        <v>3531</v>
      </c>
      <c r="H1158" s="8" t="s">
        <v>38</v>
      </c>
      <c r="J1158" s="8" t="s">
        <v>146</v>
      </c>
      <c r="K1158" s="8" t="s">
        <v>140</v>
      </c>
      <c r="L1158" s="9">
        <v>38089</v>
      </c>
      <c r="M1158" s="9">
        <v>38090</v>
      </c>
      <c r="S1158" s="8" t="s">
        <v>41</v>
      </c>
      <c r="U1158" s="8" t="s">
        <v>42</v>
      </c>
      <c r="V1158" s="8">
        <f>0</f>
        <v>0</v>
      </c>
      <c r="W1158" s="8" t="s">
        <v>147</v>
      </c>
      <c r="X1158" s="8" t="s">
        <v>44</v>
      </c>
    </row>
    <row r="1159" spans="1:24" s="8" customFormat="1" x14ac:dyDescent="0.25">
      <c r="A1159" s="8" t="s">
        <v>3949</v>
      </c>
      <c r="B1159" s="8" t="s">
        <v>3532</v>
      </c>
      <c r="C1159" s="8" t="s">
        <v>3533</v>
      </c>
      <c r="D1159" s="8" t="s">
        <v>3534</v>
      </c>
      <c r="F1159" s="8" t="s">
        <v>1778</v>
      </c>
      <c r="G1159" s="8" t="s">
        <v>3535</v>
      </c>
      <c r="H1159" s="8" t="s">
        <v>38</v>
      </c>
      <c r="J1159" s="8" t="s">
        <v>146</v>
      </c>
      <c r="K1159" s="8" t="s">
        <v>140</v>
      </c>
      <c r="L1159" s="9">
        <v>38089</v>
      </c>
      <c r="M1159" s="9">
        <v>38090</v>
      </c>
      <c r="S1159" s="8" t="s">
        <v>41</v>
      </c>
      <c r="U1159" s="8" t="s">
        <v>42</v>
      </c>
      <c r="V1159" s="8">
        <f>0</f>
        <v>0</v>
      </c>
      <c r="W1159" s="8" t="s">
        <v>147</v>
      </c>
      <c r="X1159" s="8" t="s">
        <v>44</v>
      </c>
    </row>
    <row r="1160" spans="1:24" s="8" customFormat="1" x14ac:dyDescent="0.25">
      <c r="A1160" s="8" t="s">
        <v>3949</v>
      </c>
      <c r="B1160" s="8" t="s">
        <v>3536</v>
      </c>
      <c r="C1160" s="8" t="s">
        <v>3537</v>
      </c>
      <c r="D1160" s="8" t="s">
        <v>3538</v>
      </c>
      <c r="F1160" s="8" t="s">
        <v>1778</v>
      </c>
      <c r="G1160" s="8" t="s">
        <v>3539</v>
      </c>
      <c r="H1160" s="8" t="s">
        <v>38</v>
      </c>
      <c r="J1160" s="8" t="s">
        <v>146</v>
      </c>
      <c r="K1160" s="8" t="s">
        <v>140</v>
      </c>
      <c r="L1160" s="9">
        <v>38089</v>
      </c>
      <c r="M1160" s="9">
        <v>38090</v>
      </c>
      <c r="S1160" s="8" t="s">
        <v>41</v>
      </c>
      <c r="U1160" s="8" t="s">
        <v>42</v>
      </c>
      <c r="V1160" s="8">
        <f>0</f>
        <v>0</v>
      </c>
      <c r="W1160" s="8" t="s">
        <v>147</v>
      </c>
      <c r="X1160" s="8" t="s">
        <v>44</v>
      </c>
    </row>
    <row r="1161" spans="1:24" s="8" customFormat="1" x14ac:dyDescent="0.25">
      <c r="A1161" s="8" t="s">
        <v>3949</v>
      </c>
      <c r="B1161" s="8" t="s">
        <v>3540</v>
      </c>
      <c r="C1161" s="8" t="s">
        <v>3541</v>
      </c>
      <c r="D1161" s="8" t="s">
        <v>3542</v>
      </c>
      <c r="F1161" s="8" t="s">
        <v>1778</v>
      </c>
      <c r="G1161" s="8" t="s">
        <v>3543</v>
      </c>
      <c r="H1161" s="8" t="s">
        <v>38</v>
      </c>
      <c r="J1161" s="8" t="s">
        <v>146</v>
      </c>
      <c r="K1161" s="8" t="s">
        <v>140</v>
      </c>
      <c r="L1161" s="9">
        <v>38089</v>
      </c>
      <c r="M1161" s="9">
        <v>38090</v>
      </c>
      <c r="S1161" s="8" t="s">
        <v>41</v>
      </c>
      <c r="U1161" s="8" t="s">
        <v>42</v>
      </c>
      <c r="V1161" s="8">
        <f>0</f>
        <v>0</v>
      </c>
      <c r="W1161" s="8" t="s">
        <v>147</v>
      </c>
      <c r="X1161" s="8" t="s">
        <v>44</v>
      </c>
    </row>
    <row r="1162" spans="1:24" s="8" customFormat="1" x14ac:dyDescent="0.25">
      <c r="A1162" s="8" t="s">
        <v>3949</v>
      </c>
      <c r="B1162" s="8" t="s">
        <v>3544</v>
      </c>
      <c r="C1162" s="8" t="s">
        <v>3545</v>
      </c>
      <c r="D1162" s="8" t="s">
        <v>3546</v>
      </c>
      <c r="F1162" s="8" t="s">
        <v>1778</v>
      </c>
      <c r="G1162" s="8" t="s">
        <v>3547</v>
      </c>
      <c r="H1162" s="8" t="s">
        <v>38</v>
      </c>
      <c r="J1162" s="8" t="s">
        <v>146</v>
      </c>
      <c r="K1162" s="8" t="s">
        <v>140</v>
      </c>
      <c r="L1162" s="9">
        <v>38089</v>
      </c>
      <c r="M1162" s="9">
        <v>38090</v>
      </c>
      <c r="S1162" s="8" t="s">
        <v>41</v>
      </c>
      <c r="U1162" s="8" t="s">
        <v>42</v>
      </c>
      <c r="V1162" s="8">
        <f>0</f>
        <v>0</v>
      </c>
      <c r="W1162" s="8" t="s">
        <v>147</v>
      </c>
      <c r="X1162" s="8" t="s">
        <v>44</v>
      </c>
    </row>
    <row r="1163" spans="1:24" s="8" customFormat="1" x14ac:dyDescent="0.25">
      <c r="A1163" s="8" t="s">
        <v>3949</v>
      </c>
      <c r="B1163" s="8" t="s">
        <v>3548</v>
      </c>
      <c r="C1163" s="8" t="s">
        <v>3549</v>
      </c>
      <c r="D1163" s="8" t="s">
        <v>3550</v>
      </c>
      <c r="F1163" s="8" t="s">
        <v>1778</v>
      </c>
      <c r="G1163" s="8" t="s">
        <v>3551</v>
      </c>
      <c r="H1163" s="8" t="s">
        <v>38</v>
      </c>
      <c r="J1163" s="8" t="s">
        <v>146</v>
      </c>
      <c r="K1163" s="8" t="s">
        <v>140</v>
      </c>
      <c r="L1163" s="9">
        <v>38089</v>
      </c>
      <c r="M1163" s="9">
        <v>38090</v>
      </c>
      <c r="S1163" s="8" t="s">
        <v>41</v>
      </c>
      <c r="U1163" s="8" t="s">
        <v>42</v>
      </c>
      <c r="V1163" s="8">
        <f>0</f>
        <v>0</v>
      </c>
      <c r="W1163" s="8" t="s">
        <v>147</v>
      </c>
      <c r="X1163" s="8" t="s">
        <v>44</v>
      </c>
    </row>
    <row r="1164" spans="1:24" s="8" customFormat="1" x14ac:dyDescent="0.25">
      <c r="A1164" s="8" t="s">
        <v>3949</v>
      </c>
      <c r="B1164" s="8" t="s">
        <v>3552</v>
      </c>
      <c r="C1164" s="8" t="s">
        <v>3553</v>
      </c>
      <c r="D1164" s="8" t="s">
        <v>3554</v>
      </c>
      <c r="E1164" s="8" t="s">
        <v>3555</v>
      </c>
      <c r="F1164" s="8" t="s">
        <v>1778</v>
      </c>
      <c r="G1164" s="8" t="s">
        <v>3556</v>
      </c>
      <c r="H1164" s="8" t="s">
        <v>38</v>
      </c>
      <c r="J1164" s="8" t="s">
        <v>146</v>
      </c>
      <c r="K1164" s="8" t="s">
        <v>140</v>
      </c>
      <c r="L1164" s="9">
        <v>38089</v>
      </c>
      <c r="M1164" s="9">
        <v>38090</v>
      </c>
      <c r="S1164" s="8" t="s">
        <v>41</v>
      </c>
      <c r="U1164" s="8" t="s">
        <v>42</v>
      </c>
      <c r="V1164" s="8">
        <f>0</f>
        <v>0</v>
      </c>
      <c r="W1164" s="8" t="s">
        <v>147</v>
      </c>
      <c r="X1164" s="8" t="s">
        <v>44</v>
      </c>
    </row>
    <row r="1165" spans="1:24" s="8" customFormat="1" x14ac:dyDescent="0.25">
      <c r="A1165" s="8" t="s">
        <v>3949</v>
      </c>
      <c r="B1165" s="8" t="s">
        <v>3557</v>
      </c>
      <c r="C1165" s="8" t="s">
        <v>3558</v>
      </c>
      <c r="D1165" s="8" t="s">
        <v>3559</v>
      </c>
      <c r="E1165" s="8" t="s">
        <v>3560</v>
      </c>
      <c r="F1165" s="8" t="s">
        <v>1801</v>
      </c>
      <c r="H1165" s="8" t="s">
        <v>38</v>
      </c>
      <c r="J1165" s="8" t="s">
        <v>146</v>
      </c>
      <c r="K1165" s="8" t="s">
        <v>140</v>
      </c>
      <c r="L1165" s="9">
        <v>38432</v>
      </c>
      <c r="M1165" s="9">
        <v>38432</v>
      </c>
      <c r="S1165" s="8" t="s">
        <v>41</v>
      </c>
      <c r="U1165" s="8" t="s">
        <v>42</v>
      </c>
      <c r="V1165" s="8">
        <f>0</f>
        <v>0</v>
      </c>
      <c r="W1165" s="8" t="s">
        <v>720</v>
      </c>
      <c r="X1165" s="8" t="s">
        <v>44</v>
      </c>
    </row>
    <row r="1166" spans="1:24" s="8" customFormat="1" x14ac:dyDescent="0.25">
      <c r="A1166" s="8" t="s">
        <v>3949</v>
      </c>
      <c r="B1166" s="8" t="s">
        <v>3561</v>
      </c>
      <c r="C1166" s="8" t="s">
        <v>3562</v>
      </c>
      <c r="D1166" s="8" t="s">
        <v>3563</v>
      </c>
      <c r="E1166" s="8" t="s">
        <v>3564</v>
      </c>
      <c r="F1166" s="8" t="s">
        <v>1778</v>
      </c>
      <c r="H1166" s="8" t="s">
        <v>38</v>
      </c>
      <c r="J1166" s="8" t="s">
        <v>146</v>
      </c>
      <c r="K1166" s="8" t="s">
        <v>140</v>
      </c>
      <c r="L1166" s="9">
        <v>38425</v>
      </c>
      <c r="M1166" s="9">
        <v>38427</v>
      </c>
      <c r="S1166" s="8" t="s">
        <v>41</v>
      </c>
      <c r="U1166" s="8" t="s">
        <v>42</v>
      </c>
      <c r="V1166" s="8">
        <f>0</f>
        <v>0</v>
      </c>
      <c r="W1166" s="8" t="s">
        <v>720</v>
      </c>
      <c r="X1166" s="8" t="s">
        <v>44</v>
      </c>
    </row>
    <row r="1167" spans="1:24" s="8" customFormat="1" x14ac:dyDescent="0.25">
      <c r="A1167" s="8" t="s">
        <v>3949</v>
      </c>
      <c r="B1167" s="8" t="s">
        <v>3565</v>
      </c>
      <c r="C1167" s="8" t="s">
        <v>3566</v>
      </c>
      <c r="D1167" s="8" t="s">
        <v>3567</v>
      </c>
      <c r="E1167" s="8" t="s">
        <v>3568</v>
      </c>
      <c r="F1167" s="8" t="s">
        <v>1778</v>
      </c>
      <c r="H1167" s="8" t="s">
        <v>38</v>
      </c>
      <c r="J1167" s="8" t="s">
        <v>146</v>
      </c>
      <c r="K1167" s="8" t="s">
        <v>140</v>
      </c>
      <c r="L1167" s="9">
        <v>38425</v>
      </c>
      <c r="M1167" s="9">
        <v>38427</v>
      </c>
      <c r="S1167" s="8" t="s">
        <v>41</v>
      </c>
      <c r="U1167" s="8" t="s">
        <v>42</v>
      </c>
      <c r="V1167" s="8">
        <f>0</f>
        <v>0</v>
      </c>
      <c r="W1167" s="8" t="s">
        <v>720</v>
      </c>
      <c r="X1167" s="8" t="s">
        <v>44</v>
      </c>
    </row>
    <row r="1168" spans="1:24" s="8" customFormat="1" x14ac:dyDescent="0.25">
      <c r="A1168" s="8" t="s">
        <v>3949</v>
      </c>
      <c r="B1168" s="8" t="s">
        <v>3569</v>
      </c>
      <c r="C1168" s="8" t="s">
        <v>3570</v>
      </c>
      <c r="E1168" s="8" t="s">
        <v>3571</v>
      </c>
      <c r="F1168" s="8" t="s">
        <v>1778</v>
      </c>
      <c r="H1168" s="8" t="s">
        <v>38</v>
      </c>
      <c r="J1168" s="8" t="s">
        <v>146</v>
      </c>
      <c r="K1168" s="8" t="s">
        <v>140</v>
      </c>
      <c r="L1168" s="9">
        <v>38425</v>
      </c>
      <c r="M1168" s="9">
        <v>38427</v>
      </c>
      <c r="S1168" s="8" t="s">
        <v>41</v>
      </c>
      <c r="U1168" s="8" t="s">
        <v>42</v>
      </c>
      <c r="V1168" s="8">
        <f>0</f>
        <v>0</v>
      </c>
      <c r="W1168" s="8" t="s">
        <v>720</v>
      </c>
      <c r="X1168" s="8" t="s">
        <v>44</v>
      </c>
    </row>
    <row r="1169" spans="1:24" s="8" customFormat="1" x14ac:dyDescent="0.25">
      <c r="A1169" s="8" t="s">
        <v>3949</v>
      </c>
      <c r="B1169" s="8" t="s">
        <v>3572</v>
      </c>
      <c r="C1169" s="8" t="s">
        <v>3573</v>
      </c>
      <c r="D1169" s="8" t="s">
        <v>3574</v>
      </c>
      <c r="E1169" s="8" t="s">
        <v>3575</v>
      </c>
      <c r="F1169" s="8" t="s">
        <v>1778</v>
      </c>
      <c r="H1169" s="8" t="s">
        <v>38</v>
      </c>
      <c r="J1169" s="8" t="s">
        <v>146</v>
      </c>
      <c r="K1169" s="8" t="s">
        <v>140</v>
      </c>
      <c r="L1169" s="9">
        <v>38425</v>
      </c>
      <c r="M1169" s="9">
        <v>38427</v>
      </c>
      <c r="S1169" s="8" t="s">
        <v>41</v>
      </c>
      <c r="U1169" s="8" t="s">
        <v>42</v>
      </c>
      <c r="V1169" s="8">
        <f>0</f>
        <v>0</v>
      </c>
      <c r="W1169" s="8" t="s">
        <v>720</v>
      </c>
      <c r="X1169" s="8" t="s">
        <v>44</v>
      </c>
    </row>
    <row r="1170" spans="1:24" s="8" customFormat="1" x14ac:dyDescent="0.25">
      <c r="A1170" s="8" t="s">
        <v>3949</v>
      </c>
      <c r="B1170" s="8" t="s">
        <v>3576</v>
      </c>
      <c r="C1170" s="8" t="s">
        <v>3577</v>
      </c>
      <c r="E1170" s="8" t="s">
        <v>3578</v>
      </c>
      <c r="F1170" s="8" t="s">
        <v>1778</v>
      </c>
      <c r="H1170" s="8" t="s">
        <v>38</v>
      </c>
      <c r="J1170" s="8" t="s">
        <v>146</v>
      </c>
      <c r="K1170" s="8" t="s">
        <v>140</v>
      </c>
      <c r="L1170" s="9">
        <v>38425</v>
      </c>
      <c r="M1170" s="9">
        <v>38427</v>
      </c>
      <c r="S1170" s="8" t="s">
        <v>41</v>
      </c>
      <c r="U1170" s="8" t="s">
        <v>42</v>
      </c>
      <c r="V1170" s="8">
        <f>0</f>
        <v>0</v>
      </c>
      <c r="W1170" s="8" t="s">
        <v>720</v>
      </c>
      <c r="X1170" s="8" t="s">
        <v>44</v>
      </c>
    </row>
    <row r="1171" spans="1:24" s="8" customFormat="1" x14ac:dyDescent="0.25">
      <c r="A1171" s="8" t="s">
        <v>3949</v>
      </c>
      <c r="B1171" s="8" t="s">
        <v>3579</v>
      </c>
      <c r="C1171" s="8" t="s">
        <v>3580</v>
      </c>
      <c r="D1171" s="8" t="s">
        <v>3581</v>
      </c>
      <c r="E1171" s="8" t="s">
        <v>3582</v>
      </c>
      <c r="F1171" s="8" t="s">
        <v>1778</v>
      </c>
      <c r="H1171" s="8" t="s">
        <v>38</v>
      </c>
      <c r="J1171" s="8" t="s">
        <v>146</v>
      </c>
      <c r="K1171" s="8" t="s">
        <v>140</v>
      </c>
      <c r="L1171" s="9">
        <v>38425</v>
      </c>
      <c r="M1171" s="9">
        <v>38427</v>
      </c>
      <c r="S1171" s="8" t="s">
        <v>41</v>
      </c>
      <c r="U1171" s="8" t="s">
        <v>42</v>
      </c>
      <c r="V1171" s="8">
        <f>0</f>
        <v>0</v>
      </c>
      <c r="W1171" s="8" t="s">
        <v>720</v>
      </c>
      <c r="X1171" s="8" t="s">
        <v>44</v>
      </c>
    </row>
    <row r="1172" spans="1:24" s="8" customFormat="1" x14ac:dyDescent="0.25">
      <c r="A1172" s="8" t="s">
        <v>3949</v>
      </c>
      <c r="B1172" s="8" t="s">
        <v>3583</v>
      </c>
      <c r="C1172" s="8" t="s">
        <v>3584</v>
      </c>
      <c r="E1172" s="8" t="s">
        <v>3585</v>
      </c>
      <c r="F1172" s="8" t="s">
        <v>1778</v>
      </c>
      <c r="H1172" s="8" t="s">
        <v>38</v>
      </c>
      <c r="J1172" s="8" t="s">
        <v>146</v>
      </c>
      <c r="K1172" s="8" t="s">
        <v>140</v>
      </c>
      <c r="L1172" s="9">
        <v>38425</v>
      </c>
      <c r="M1172" s="9">
        <v>38427</v>
      </c>
      <c r="S1172" s="8" t="s">
        <v>41</v>
      </c>
      <c r="U1172" s="8" t="s">
        <v>42</v>
      </c>
      <c r="V1172" s="8">
        <f>0</f>
        <v>0</v>
      </c>
      <c r="W1172" s="8" t="s">
        <v>720</v>
      </c>
      <c r="X1172" s="8" t="s">
        <v>44</v>
      </c>
    </row>
    <row r="1173" spans="1:24" s="8" customFormat="1" x14ac:dyDescent="0.25">
      <c r="A1173" s="8" t="s">
        <v>3949</v>
      </c>
      <c r="B1173" s="8" t="s">
        <v>3586</v>
      </c>
      <c r="C1173" s="8" t="s">
        <v>3587</v>
      </c>
      <c r="E1173" s="8" t="s">
        <v>3588</v>
      </c>
      <c r="F1173" s="8" t="s">
        <v>1778</v>
      </c>
      <c r="H1173" s="8" t="s">
        <v>38</v>
      </c>
      <c r="J1173" s="8" t="s">
        <v>146</v>
      </c>
      <c r="K1173" s="8" t="s">
        <v>140</v>
      </c>
      <c r="L1173" s="9">
        <v>38425</v>
      </c>
      <c r="M1173" s="9">
        <v>38427</v>
      </c>
      <c r="S1173" s="8" t="s">
        <v>41</v>
      </c>
      <c r="U1173" s="8" t="s">
        <v>42</v>
      </c>
      <c r="V1173" s="8">
        <f>0</f>
        <v>0</v>
      </c>
      <c r="W1173" s="8" t="s">
        <v>720</v>
      </c>
      <c r="X1173" s="8" t="s">
        <v>44</v>
      </c>
    </row>
    <row r="1174" spans="1:24" s="8" customFormat="1" x14ac:dyDescent="0.25">
      <c r="A1174" s="8" t="s">
        <v>3949</v>
      </c>
      <c r="B1174" s="8" t="s">
        <v>3589</v>
      </c>
      <c r="C1174" s="8" t="s">
        <v>3590</v>
      </c>
      <c r="D1174" s="8" t="s">
        <v>3591</v>
      </c>
      <c r="E1174" s="8" t="s">
        <v>3592</v>
      </c>
      <c r="F1174" s="8" t="s">
        <v>1778</v>
      </c>
      <c r="H1174" s="8" t="s">
        <v>38</v>
      </c>
      <c r="J1174" s="8" t="s">
        <v>146</v>
      </c>
      <c r="K1174" s="8" t="s">
        <v>140</v>
      </c>
      <c r="L1174" s="9">
        <v>38425</v>
      </c>
      <c r="M1174" s="9">
        <v>38427</v>
      </c>
      <c r="S1174" s="8" t="s">
        <v>41</v>
      </c>
      <c r="U1174" s="8" t="s">
        <v>42</v>
      </c>
      <c r="V1174" s="8">
        <f>0</f>
        <v>0</v>
      </c>
      <c r="W1174" s="8" t="s">
        <v>720</v>
      </c>
      <c r="X1174" s="8" t="s">
        <v>44</v>
      </c>
    </row>
    <row r="1175" spans="1:24" s="8" customFormat="1" x14ac:dyDescent="0.25">
      <c r="A1175" s="8" t="s">
        <v>3949</v>
      </c>
      <c r="B1175" s="8" t="s">
        <v>3593</v>
      </c>
      <c r="C1175" s="8" t="s">
        <v>3594</v>
      </c>
      <c r="E1175" s="8" t="s">
        <v>3595</v>
      </c>
      <c r="F1175" s="8" t="s">
        <v>1778</v>
      </c>
      <c r="H1175" s="8" t="s">
        <v>38</v>
      </c>
      <c r="J1175" s="8" t="s">
        <v>146</v>
      </c>
      <c r="K1175" s="8" t="s">
        <v>140</v>
      </c>
      <c r="L1175" s="9">
        <v>38425</v>
      </c>
      <c r="M1175" s="9">
        <v>38427</v>
      </c>
      <c r="S1175" s="8" t="s">
        <v>41</v>
      </c>
      <c r="U1175" s="8" t="s">
        <v>42</v>
      </c>
      <c r="V1175" s="8">
        <f>0</f>
        <v>0</v>
      </c>
      <c r="W1175" s="8" t="s">
        <v>720</v>
      </c>
      <c r="X1175" s="8" t="s">
        <v>44</v>
      </c>
    </row>
    <row r="1176" spans="1:24" s="8" customFormat="1" x14ac:dyDescent="0.25">
      <c r="A1176" s="8" t="s">
        <v>3949</v>
      </c>
      <c r="B1176" s="8" t="s">
        <v>3596</v>
      </c>
      <c r="C1176" s="8" t="s">
        <v>3597</v>
      </c>
      <c r="D1176" s="8" t="s">
        <v>3598</v>
      </c>
      <c r="E1176" s="8" t="s">
        <v>3599</v>
      </c>
      <c r="F1176" s="8" t="s">
        <v>1778</v>
      </c>
      <c r="H1176" s="8" t="s">
        <v>38</v>
      </c>
      <c r="J1176" s="8" t="s">
        <v>146</v>
      </c>
      <c r="K1176" s="8" t="s">
        <v>140</v>
      </c>
      <c r="L1176" s="9">
        <v>38425</v>
      </c>
      <c r="M1176" s="9">
        <v>38427</v>
      </c>
      <c r="S1176" s="8" t="s">
        <v>41</v>
      </c>
      <c r="U1176" s="8" t="s">
        <v>42</v>
      </c>
      <c r="V1176" s="8">
        <f>0</f>
        <v>0</v>
      </c>
      <c r="W1176" s="8" t="s">
        <v>720</v>
      </c>
      <c r="X1176" s="8" t="s">
        <v>44</v>
      </c>
    </row>
    <row r="1177" spans="1:24" s="8" customFormat="1" x14ac:dyDescent="0.25">
      <c r="A1177" s="8" t="s">
        <v>3949</v>
      </c>
      <c r="B1177" s="8" t="s">
        <v>3600</v>
      </c>
      <c r="C1177" s="8" t="s">
        <v>3601</v>
      </c>
      <c r="E1177" s="8" t="s">
        <v>3602</v>
      </c>
      <c r="F1177" s="8" t="s">
        <v>1778</v>
      </c>
      <c r="H1177" s="8" t="s">
        <v>38</v>
      </c>
      <c r="J1177" s="8" t="s">
        <v>146</v>
      </c>
      <c r="K1177" s="8" t="s">
        <v>140</v>
      </c>
      <c r="L1177" s="9">
        <v>38425</v>
      </c>
      <c r="M1177" s="9">
        <v>38427</v>
      </c>
      <c r="S1177" s="8" t="s">
        <v>41</v>
      </c>
      <c r="U1177" s="8" t="s">
        <v>42</v>
      </c>
      <c r="V1177" s="8">
        <f>0</f>
        <v>0</v>
      </c>
      <c r="W1177" s="8" t="s">
        <v>720</v>
      </c>
      <c r="X1177" s="8" t="s">
        <v>44</v>
      </c>
    </row>
    <row r="1178" spans="1:24" s="8" customFormat="1" x14ac:dyDescent="0.25">
      <c r="A1178" s="8" t="s">
        <v>3949</v>
      </c>
      <c r="B1178" s="8" t="s">
        <v>3603</v>
      </c>
      <c r="C1178" s="8" t="s">
        <v>3604</v>
      </c>
      <c r="E1178" s="8" t="s">
        <v>3605</v>
      </c>
      <c r="F1178" s="8" t="s">
        <v>1778</v>
      </c>
      <c r="H1178" s="8" t="s">
        <v>38</v>
      </c>
      <c r="J1178" s="8" t="s">
        <v>146</v>
      </c>
      <c r="K1178" s="8" t="s">
        <v>140</v>
      </c>
      <c r="L1178" s="9">
        <v>38425</v>
      </c>
      <c r="M1178" s="9">
        <v>38427</v>
      </c>
      <c r="S1178" s="8" t="s">
        <v>41</v>
      </c>
      <c r="U1178" s="8" t="s">
        <v>42</v>
      </c>
      <c r="V1178" s="8">
        <f>0</f>
        <v>0</v>
      </c>
      <c r="W1178" s="8" t="s">
        <v>720</v>
      </c>
      <c r="X1178" s="8" t="s">
        <v>44</v>
      </c>
    </row>
    <row r="1179" spans="1:24" s="8" customFormat="1" x14ac:dyDescent="0.25">
      <c r="A1179" s="8" t="s">
        <v>3949</v>
      </c>
      <c r="B1179" s="8" t="s">
        <v>3606</v>
      </c>
      <c r="C1179" s="8" t="s">
        <v>3607</v>
      </c>
      <c r="D1179" s="8" t="s">
        <v>3608</v>
      </c>
      <c r="E1179" s="8" t="s">
        <v>3609</v>
      </c>
      <c r="F1179" s="8" t="s">
        <v>1778</v>
      </c>
      <c r="H1179" s="8" t="s">
        <v>38</v>
      </c>
      <c r="J1179" s="8" t="s">
        <v>146</v>
      </c>
      <c r="K1179" s="8" t="s">
        <v>140</v>
      </c>
      <c r="L1179" s="9">
        <v>38425</v>
      </c>
      <c r="M1179" s="9">
        <v>38427</v>
      </c>
      <c r="S1179" s="8" t="s">
        <v>41</v>
      </c>
      <c r="U1179" s="8" t="s">
        <v>42</v>
      </c>
      <c r="V1179" s="8">
        <f>0</f>
        <v>0</v>
      </c>
      <c r="W1179" s="8" t="s">
        <v>720</v>
      </c>
      <c r="X1179" s="8" t="s">
        <v>44</v>
      </c>
    </row>
    <row r="1180" spans="1:24" s="8" customFormat="1" x14ac:dyDescent="0.25">
      <c r="A1180" s="8" t="s">
        <v>3949</v>
      </c>
      <c r="B1180" s="8" t="s">
        <v>3610</v>
      </c>
      <c r="C1180" s="8" t="s">
        <v>3611</v>
      </c>
      <c r="E1180" s="8" t="s">
        <v>3612</v>
      </c>
      <c r="F1180" s="8" t="s">
        <v>1778</v>
      </c>
      <c r="H1180" s="8" t="s">
        <v>38</v>
      </c>
      <c r="J1180" s="8" t="s">
        <v>146</v>
      </c>
      <c r="K1180" s="8" t="s">
        <v>140</v>
      </c>
      <c r="L1180" s="9">
        <v>38425</v>
      </c>
      <c r="M1180" s="9">
        <v>38427</v>
      </c>
      <c r="S1180" s="8" t="s">
        <v>41</v>
      </c>
      <c r="U1180" s="8" t="s">
        <v>42</v>
      </c>
      <c r="V1180" s="8">
        <f>0</f>
        <v>0</v>
      </c>
      <c r="W1180" s="8" t="s">
        <v>720</v>
      </c>
      <c r="X1180" s="8" t="s">
        <v>44</v>
      </c>
    </row>
    <row r="1181" spans="1:24" s="8" customFormat="1" x14ac:dyDescent="0.25">
      <c r="A1181" s="8" t="s">
        <v>3949</v>
      </c>
      <c r="B1181" s="8" t="s">
        <v>3613</v>
      </c>
      <c r="C1181" s="8" t="s">
        <v>3614</v>
      </c>
      <c r="D1181" s="8" t="s">
        <v>3615</v>
      </c>
      <c r="E1181" s="8" t="s">
        <v>3616</v>
      </c>
      <c r="F1181" s="8" t="s">
        <v>1778</v>
      </c>
      <c r="H1181" s="8" t="s">
        <v>38</v>
      </c>
      <c r="J1181" s="8" t="s">
        <v>146</v>
      </c>
      <c r="K1181" s="8" t="s">
        <v>140</v>
      </c>
      <c r="L1181" s="9">
        <v>38425</v>
      </c>
      <c r="M1181" s="9">
        <v>38427</v>
      </c>
      <c r="S1181" s="8" t="s">
        <v>41</v>
      </c>
      <c r="U1181" s="8" t="s">
        <v>42</v>
      </c>
      <c r="V1181" s="8">
        <f>0</f>
        <v>0</v>
      </c>
      <c r="W1181" s="8" t="s">
        <v>720</v>
      </c>
      <c r="X1181" s="8" t="s">
        <v>44</v>
      </c>
    </row>
    <row r="1182" spans="1:24" s="8" customFormat="1" x14ac:dyDescent="0.25">
      <c r="A1182" s="8" t="s">
        <v>3949</v>
      </c>
      <c r="B1182" s="8" t="s">
        <v>3617</v>
      </c>
      <c r="C1182" s="8" t="s">
        <v>3618</v>
      </c>
      <c r="D1182" s="8" t="s">
        <v>3619</v>
      </c>
      <c r="E1182" s="8" t="s">
        <v>3620</v>
      </c>
      <c r="F1182" s="8" t="s">
        <v>1778</v>
      </c>
      <c r="H1182" s="8" t="s">
        <v>38</v>
      </c>
      <c r="J1182" s="8" t="s">
        <v>146</v>
      </c>
      <c r="K1182" s="8" t="s">
        <v>140</v>
      </c>
      <c r="L1182" s="9">
        <v>38425</v>
      </c>
      <c r="M1182" s="9">
        <v>38427</v>
      </c>
      <c r="S1182" s="8" t="s">
        <v>41</v>
      </c>
      <c r="U1182" s="8" t="s">
        <v>42</v>
      </c>
      <c r="V1182" s="8">
        <f>0</f>
        <v>0</v>
      </c>
      <c r="W1182" s="8" t="s">
        <v>720</v>
      </c>
      <c r="X1182" s="8" t="s">
        <v>44</v>
      </c>
    </row>
    <row r="1183" spans="1:24" s="8" customFormat="1" x14ac:dyDescent="0.25">
      <c r="A1183" s="8" t="s">
        <v>3949</v>
      </c>
      <c r="B1183" s="8" t="s">
        <v>3621</v>
      </c>
      <c r="C1183" s="8" t="s">
        <v>3622</v>
      </c>
      <c r="E1183" s="8" t="s">
        <v>3623</v>
      </c>
      <c r="F1183" s="8" t="s">
        <v>1778</v>
      </c>
      <c r="H1183" s="8" t="s">
        <v>38</v>
      </c>
      <c r="J1183" s="8" t="s">
        <v>146</v>
      </c>
      <c r="K1183" s="8" t="s">
        <v>140</v>
      </c>
      <c r="L1183" s="9">
        <v>38425</v>
      </c>
      <c r="M1183" s="9">
        <v>38427</v>
      </c>
      <c r="S1183" s="8" t="s">
        <v>41</v>
      </c>
      <c r="U1183" s="8" t="s">
        <v>42</v>
      </c>
      <c r="V1183" s="8">
        <f>0</f>
        <v>0</v>
      </c>
      <c r="W1183" s="8" t="s">
        <v>720</v>
      </c>
      <c r="X1183" s="8" t="s">
        <v>44</v>
      </c>
    </row>
    <row r="1184" spans="1:24" s="8" customFormat="1" x14ac:dyDescent="0.25">
      <c r="A1184" s="8" t="s">
        <v>3949</v>
      </c>
      <c r="B1184" s="8" t="s">
        <v>3624</v>
      </c>
      <c r="C1184" s="8" t="s">
        <v>3625</v>
      </c>
      <c r="D1184" s="8" t="s">
        <v>3626</v>
      </c>
      <c r="E1184" s="8" t="s">
        <v>3627</v>
      </c>
      <c r="F1184" s="8" t="s">
        <v>1778</v>
      </c>
      <c r="H1184" s="8" t="s">
        <v>38</v>
      </c>
      <c r="J1184" s="8" t="s">
        <v>146</v>
      </c>
      <c r="K1184" s="8" t="s">
        <v>140</v>
      </c>
      <c r="L1184" s="9">
        <v>38425</v>
      </c>
      <c r="M1184" s="9">
        <v>38427</v>
      </c>
      <c r="S1184" s="8" t="s">
        <v>41</v>
      </c>
      <c r="U1184" s="8" t="s">
        <v>42</v>
      </c>
      <c r="V1184" s="8">
        <f>0</f>
        <v>0</v>
      </c>
      <c r="W1184" s="8" t="s">
        <v>720</v>
      </c>
      <c r="X1184" s="8" t="s">
        <v>44</v>
      </c>
    </row>
    <row r="1185" spans="1:24" s="8" customFormat="1" x14ac:dyDescent="0.25">
      <c r="A1185" s="8" t="s">
        <v>3949</v>
      </c>
      <c r="B1185" s="8" t="s">
        <v>3628</v>
      </c>
      <c r="C1185" s="8" t="s">
        <v>3629</v>
      </c>
      <c r="E1185" s="8" t="s">
        <v>3630</v>
      </c>
      <c r="F1185" s="8" t="s">
        <v>1778</v>
      </c>
      <c r="H1185" s="8" t="s">
        <v>38</v>
      </c>
      <c r="J1185" s="8" t="s">
        <v>146</v>
      </c>
      <c r="K1185" s="8" t="s">
        <v>140</v>
      </c>
      <c r="L1185" s="9">
        <v>38425</v>
      </c>
      <c r="M1185" s="9">
        <v>38427</v>
      </c>
      <c r="S1185" s="8" t="s">
        <v>41</v>
      </c>
      <c r="U1185" s="8" t="s">
        <v>42</v>
      </c>
      <c r="V1185" s="8">
        <f>0</f>
        <v>0</v>
      </c>
      <c r="W1185" s="8" t="s">
        <v>720</v>
      </c>
      <c r="X1185" s="8" t="s">
        <v>44</v>
      </c>
    </row>
    <row r="1186" spans="1:24" s="8" customFormat="1" x14ac:dyDescent="0.25">
      <c r="A1186" s="8" t="s">
        <v>3949</v>
      </c>
      <c r="B1186" s="8" t="s">
        <v>3631</v>
      </c>
      <c r="C1186" s="8" t="s">
        <v>3632</v>
      </c>
      <c r="E1186" s="8" t="s">
        <v>3633</v>
      </c>
      <c r="F1186" s="8" t="s">
        <v>1778</v>
      </c>
      <c r="H1186" s="8" t="s">
        <v>38</v>
      </c>
      <c r="J1186" s="8" t="s">
        <v>146</v>
      </c>
      <c r="K1186" s="8" t="s">
        <v>140</v>
      </c>
      <c r="L1186" s="9">
        <v>38425</v>
      </c>
      <c r="M1186" s="9">
        <v>38427</v>
      </c>
      <c r="S1186" s="8" t="s">
        <v>41</v>
      </c>
      <c r="U1186" s="8" t="s">
        <v>42</v>
      </c>
      <c r="V1186" s="8">
        <f>0</f>
        <v>0</v>
      </c>
      <c r="W1186" s="8" t="s">
        <v>720</v>
      </c>
      <c r="X1186" s="8" t="s">
        <v>44</v>
      </c>
    </row>
    <row r="1187" spans="1:24" s="8" customFormat="1" x14ac:dyDescent="0.25">
      <c r="A1187" s="8" t="s">
        <v>3949</v>
      </c>
      <c r="B1187" s="8" t="s">
        <v>3634</v>
      </c>
      <c r="C1187" s="8" t="s">
        <v>3635</v>
      </c>
      <c r="E1187" s="8" t="s">
        <v>3636</v>
      </c>
      <c r="F1187" s="8" t="s">
        <v>1778</v>
      </c>
      <c r="H1187" s="8" t="s">
        <v>38</v>
      </c>
      <c r="J1187" s="8" t="s">
        <v>146</v>
      </c>
      <c r="K1187" s="8" t="s">
        <v>140</v>
      </c>
      <c r="L1187" s="9">
        <v>38425</v>
      </c>
      <c r="M1187" s="9">
        <v>38427</v>
      </c>
      <c r="S1187" s="8" t="s">
        <v>41</v>
      </c>
      <c r="U1187" s="8" t="s">
        <v>42</v>
      </c>
      <c r="V1187" s="8">
        <f>0</f>
        <v>0</v>
      </c>
      <c r="W1187" s="8" t="s">
        <v>720</v>
      </c>
      <c r="X1187" s="8" t="s">
        <v>44</v>
      </c>
    </row>
    <row r="1188" spans="1:24" s="8" customFormat="1" x14ac:dyDescent="0.25">
      <c r="A1188" s="8" t="s">
        <v>3949</v>
      </c>
      <c r="B1188" s="8" t="s">
        <v>3637</v>
      </c>
      <c r="C1188" s="8" t="s">
        <v>3638</v>
      </c>
      <c r="E1188" s="8" t="s">
        <v>3639</v>
      </c>
      <c r="F1188" s="8" t="s">
        <v>1778</v>
      </c>
      <c r="H1188" s="8" t="s">
        <v>38</v>
      </c>
      <c r="J1188" s="8" t="s">
        <v>146</v>
      </c>
      <c r="K1188" s="8" t="s">
        <v>140</v>
      </c>
      <c r="L1188" s="9">
        <v>38425</v>
      </c>
      <c r="M1188" s="9">
        <v>38427</v>
      </c>
      <c r="S1188" s="8" t="s">
        <v>41</v>
      </c>
      <c r="U1188" s="8" t="s">
        <v>42</v>
      </c>
      <c r="V1188" s="8">
        <f>0</f>
        <v>0</v>
      </c>
      <c r="W1188" s="8" t="s">
        <v>720</v>
      </c>
      <c r="X1188" s="8" t="s">
        <v>44</v>
      </c>
    </row>
    <row r="1189" spans="1:24" s="8" customFormat="1" x14ac:dyDescent="0.25">
      <c r="A1189" s="8" t="s">
        <v>3949</v>
      </c>
      <c r="B1189" s="8" t="s">
        <v>3640</v>
      </c>
      <c r="C1189" s="8" t="s">
        <v>3641</v>
      </c>
      <c r="E1189" s="8" t="s">
        <v>3642</v>
      </c>
      <c r="F1189" s="8" t="s">
        <v>1778</v>
      </c>
      <c r="H1189" s="8" t="s">
        <v>38</v>
      </c>
      <c r="J1189" s="8" t="s">
        <v>146</v>
      </c>
      <c r="K1189" s="8" t="s">
        <v>140</v>
      </c>
      <c r="L1189" s="9">
        <v>38425</v>
      </c>
      <c r="M1189" s="9">
        <v>38427</v>
      </c>
      <c r="S1189" s="8" t="s">
        <v>41</v>
      </c>
      <c r="U1189" s="8" t="s">
        <v>42</v>
      </c>
      <c r="V1189" s="8">
        <f>0</f>
        <v>0</v>
      </c>
      <c r="W1189" s="8" t="s">
        <v>720</v>
      </c>
      <c r="X1189" s="8" t="s">
        <v>44</v>
      </c>
    </row>
    <row r="1190" spans="1:24" s="8" customFormat="1" x14ac:dyDescent="0.25">
      <c r="A1190" s="8" t="s">
        <v>3949</v>
      </c>
      <c r="B1190" s="8" t="s">
        <v>3643</v>
      </c>
      <c r="C1190" s="8" t="s">
        <v>3644</v>
      </c>
      <c r="E1190" s="8" t="s">
        <v>3645</v>
      </c>
      <c r="F1190" s="8" t="s">
        <v>1778</v>
      </c>
      <c r="H1190" s="8" t="s">
        <v>38</v>
      </c>
      <c r="J1190" s="8" t="s">
        <v>146</v>
      </c>
      <c r="K1190" s="8" t="s">
        <v>140</v>
      </c>
      <c r="L1190" s="9">
        <v>38425</v>
      </c>
      <c r="M1190" s="9">
        <v>38427</v>
      </c>
      <c r="S1190" s="8" t="s">
        <v>41</v>
      </c>
      <c r="U1190" s="8" t="s">
        <v>42</v>
      </c>
      <c r="V1190" s="8">
        <f>0</f>
        <v>0</v>
      </c>
      <c r="W1190" s="8" t="s">
        <v>720</v>
      </c>
      <c r="X1190" s="8" t="s">
        <v>44</v>
      </c>
    </row>
    <row r="1191" spans="1:24" s="8" customFormat="1" x14ac:dyDescent="0.25">
      <c r="A1191" s="8" t="s">
        <v>3949</v>
      </c>
      <c r="B1191" s="8" t="s">
        <v>3646</v>
      </c>
      <c r="C1191" s="8" t="s">
        <v>3647</v>
      </c>
      <c r="D1191" s="8" t="s">
        <v>3648</v>
      </c>
      <c r="E1191" s="8" t="s">
        <v>3649</v>
      </c>
      <c r="F1191" s="8" t="s">
        <v>1778</v>
      </c>
      <c r="H1191" s="8" t="s">
        <v>38</v>
      </c>
      <c r="J1191" s="8" t="s">
        <v>146</v>
      </c>
      <c r="K1191" s="8" t="s">
        <v>140</v>
      </c>
      <c r="L1191" s="9">
        <v>38425</v>
      </c>
      <c r="M1191" s="9">
        <v>38427</v>
      </c>
      <c r="S1191" s="8" t="s">
        <v>41</v>
      </c>
      <c r="U1191" s="8" t="s">
        <v>42</v>
      </c>
      <c r="V1191" s="8">
        <f>0</f>
        <v>0</v>
      </c>
      <c r="W1191" s="8" t="s">
        <v>720</v>
      </c>
      <c r="X1191" s="8" t="s">
        <v>44</v>
      </c>
    </row>
    <row r="1192" spans="1:24" s="8" customFormat="1" x14ac:dyDescent="0.25">
      <c r="A1192" s="8" t="s">
        <v>3949</v>
      </c>
      <c r="B1192" s="8" t="s">
        <v>3650</v>
      </c>
      <c r="C1192" s="8" t="s">
        <v>3651</v>
      </c>
      <c r="D1192" s="8" t="s">
        <v>3652</v>
      </c>
      <c r="E1192" s="8" t="s">
        <v>3653</v>
      </c>
      <c r="F1192" s="8" t="s">
        <v>1778</v>
      </c>
      <c r="H1192" s="8" t="s">
        <v>38</v>
      </c>
      <c r="J1192" s="8" t="s">
        <v>146</v>
      </c>
      <c r="K1192" s="8" t="s">
        <v>140</v>
      </c>
      <c r="L1192" s="9">
        <v>38425</v>
      </c>
      <c r="M1192" s="9">
        <v>38427</v>
      </c>
      <c r="S1192" s="8" t="s">
        <v>41</v>
      </c>
      <c r="U1192" s="8" t="s">
        <v>42</v>
      </c>
      <c r="V1192" s="8">
        <f>0</f>
        <v>0</v>
      </c>
      <c r="W1192" s="8" t="s">
        <v>720</v>
      </c>
      <c r="X1192" s="8" t="s">
        <v>44</v>
      </c>
    </row>
    <row r="1193" spans="1:24" s="8" customFormat="1" x14ac:dyDescent="0.25">
      <c r="A1193" s="8" t="s">
        <v>3949</v>
      </c>
      <c r="B1193" s="8" t="s">
        <v>3654</v>
      </c>
      <c r="C1193" s="8" t="s">
        <v>3655</v>
      </c>
      <c r="D1193" s="8" t="s">
        <v>3656</v>
      </c>
      <c r="E1193" s="8" t="s">
        <v>3657</v>
      </c>
      <c r="F1193" s="8" t="s">
        <v>1778</v>
      </c>
      <c r="H1193" s="8" t="s">
        <v>38</v>
      </c>
      <c r="J1193" s="8" t="s">
        <v>146</v>
      </c>
      <c r="K1193" s="8" t="s">
        <v>140</v>
      </c>
      <c r="L1193" s="9">
        <v>38425</v>
      </c>
      <c r="M1193" s="9">
        <v>38427</v>
      </c>
      <c r="S1193" s="8" t="s">
        <v>41</v>
      </c>
      <c r="U1193" s="8" t="s">
        <v>42</v>
      </c>
      <c r="V1193" s="8">
        <f>0</f>
        <v>0</v>
      </c>
      <c r="W1193" s="8" t="s">
        <v>720</v>
      </c>
      <c r="X1193" s="8" t="s">
        <v>44</v>
      </c>
    </row>
    <row r="1194" spans="1:24" s="8" customFormat="1" x14ac:dyDescent="0.25">
      <c r="A1194" s="8" t="s">
        <v>3949</v>
      </c>
      <c r="B1194" s="8" t="s">
        <v>3658</v>
      </c>
      <c r="C1194" s="8" t="s">
        <v>3659</v>
      </c>
      <c r="E1194" s="8" t="s">
        <v>3660</v>
      </c>
      <c r="F1194" s="8" t="s">
        <v>1778</v>
      </c>
      <c r="H1194" s="8" t="s">
        <v>38</v>
      </c>
      <c r="J1194" s="8" t="s">
        <v>146</v>
      </c>
      <c r="K1194" s="8" t="s">
        <v>140</v>
      </c>
      <c r="L1194" s="9">
        <v>38425</v>
      </c>
      <c r="M1194" s="9">
        <v>38427</v>
      </c>
      <c r="S1194" s="8" t="s">
        <v>41</v>
      </c>
      <c r="U1194" s="8" t="s">
        <v>42</v>
      </c>
      <c r="V1194" s="8">
        <f>0</f>
        <v>0</v>
      </c>
      <c r="W1194" s="8" t="s">
        <v>720</v>
      </c>
      <c r="X1194" s="8" t="s">
        <v>44</v>
      </c>
    </row>
    <row r="1195" spans="1:24" s="8" customFormat="1" x14ac:dyDescent="0.25">
      <c r="A1195" s="8" t="s">
        <v>3949</v>
      </c>
      <c r="B1195" s="8" t="s">
        <v>3661</v>
      </c>
      <c r="C1195" s="8" t="s">
        <v>3662</v>
      </c>
      <c r="D1195" s="8" t="s">
        <v>3663</v>
      </c>
      <c r="E1195" s="8" t="s">
        <v>3645</v>
      </c>
      <c r="F1195" s="8" t="s">
        <v>1778</v>
      </c>
      <c r="H1195" s="8" t="s">
        <v>38</v>
      </c>
      <c r="J1195" s="8" t="s">
        <v>146</v>
      </c>
      <c r="K1195" s="8" t="s">
        <v>140</v>
      </c>
      <c r="L1195" s="9">
        <v>38425</v>
      </c>
      <c r="M1195" s="9">
        <v>38427</v>
      </c>
      <c r="S1195" s="8" t="s">
        <v>41</v>
      </c>
      <c r="U1195" s="8" t="s">
        <v>42</v>
      </c>
      <c r="V1195" s="8">
        <f>0</f>
        <v>0</v>
      </c>
      <c r="W1195" s="8" t="s">
        <v>720</v>
      </c>
      <c r="X1195" s="8" t="s">
        <v>44</v>
      </c>
    </row>
    <row r="1196" spans="1:24" s="8" customFormat="1" x14ac:dyDescent="0.25">
      <c r="A1196" s="8" t="s">
        <v>3949</v>
      </c>
      <c r="B1196" s="8" t="s">
        <v>3664</v>
      </c>
      <c r="C1196" s="8" t="s">
        <v>3665</v>
      </c>
      <c r="D1196" s="8" t="s">
        <v>3666</v>
      </c>
      <c r="E1196" s="8" t="s">
        <v>3667</v>
      </c>
      <c r="F1196" s="8" t="s">
        <v>1778</v>
      </c>
      <c r="H1196" s="8" t="s">
        <v>38</v>
      </c>
      <c r="J1196" s="8" t="s">
        <v>146</v>
      </c>
      <c r="K1196" s="8" t="s">
        <v>140</v>
      </c>
      <c r="L1196" s="9">
        <v>38425</v>
      </c>
      <c r="M1196" s="9">
        <v>38427</v>
      </c>
      <c r="S1196" s="8" t="s">
        <v>41</v>
      </c>
      <c r="U1196" s="8" t="s">
        <v>42</v>
      </c>
      <c r="V1196" s="8">
        <f>0</f>
        <v>0</v>
      </c>
      <c r="W1196" s="8" t="s">
        <v>720</v>
      </c>
      <c r="X1196" s="8" t="s">
        <v>44</v>
      </c>
    </row>
    <row r="1197" spans="1:24" s="8" customFormat="1" x14ac:dyDescent="0.25">
      <c r="A1197" s="8" t="s">
        <v>3949</v>
      </c>
      <c r="B1197" s="8" t="s">
        <v>3668</v>
      </c>
      <c r="C1197" s="8" t="s">
        <v>3669</v>
      </c>
      <c r="D1197" s="8" t="s">
        <v>3670</v>
      </c>
      <c r="E1197" s="8" t="s">
        <v>3671</v>
      </c>
      <c r="F1197" s="8" t="s">
        <v>1778</v>
      </c>
      <c r="H1197" s="8" t="s">
        <v>38</v>
      </c>
      <c r="J1197" s="8" t="s">
        <v>146</v>
      </c>
      <c r="K1197" s="8" t="s">
        <v>140</v>
      </c>
      <c r="L1197" s="9">
        <v>38425</v>
      </c>
      <c r="M1197" s="9">
        <v>38427</v>
      </c>
      <c r="S1197" s="8" t="s">
        <v>41</v>
      </c>
      <c r="U1197" s="8" t="s">
        <v>42</v>
      </c>
      <c r="V1197" s="8">
        <f>0</f>
        <v>0</v>
      </c>
      <c r="W1197" s="8" t="s">
        <v>720</v>
      </c>
      <c r="X1197" s="8" t="s">
        <v>44</v>
      </c>
    </row>
    <row r="1198" spans="1:24" s="8" customFormat="1" x14ac:dyDescent="0.25">
      <c r="A1198" s="8" t="s">
        <v>3949</v>
      </c>
      <c r="B1198" s="8" t="s">
        <v>3672</v>
      </c>
      <c r="C1198" s="8" t="s">
        <v>3673</v>
      </c>
      <c r="E1198" s="8" t="s">
        <v>3674</v>
      </c>
      <c r="F1198" s="8" t="s">
        <v>1801</v>
      </c>
      <c r="H1198" s="8" t="s">
        <v>38</v>
      </c>
      <c r="J1198" s="8" t="s">
        <v>146</v>
      </c>
      <c r="K1198" s="8" t="s">
        <v>140</v>
      </c>
      <c r="L1198" s="9">
        <v>38432</v>
      </c>
      <c r="M1198" s="9">
        <v>38432</v>
      </c>
      <c r="S1198" s="8" t="s">
        <v>41</v>
      </c>
      <c r="U1198" s="8" t="s">
        <v>42</v>
      </c>
      <c r="V1198" s="8">
        <f>0</f>
        <v>0</v>
      </c>
      <c r="W1198" s="8" t="s">
        <v>720</v>
      </c>
      <c r="X1198" s="8" t="s">
        <v>44</v>
      </c>
    </row>
    <row r="1199" spans="1:24" s="8" customFormat="1" x14ac:dyDescent="0.25">
      <c r="A1199" s="8" t="s">
        <v>3949</v>
      </c>
      <c r="B1199" s="8" t="s">
        <v>3675</v>
      </c>
      <c r="C1199" s="8" t="s">
        <v>3676</v>
      </c>
      <c r="D1199" s="8" t="s">
        <v>3677</v>
      </c>
      <c r="E1199" s="8" t="s">
        <v>3678</v>
      </c>
      <c r="F1199" s="8" t="s">
        <v>1778</v>
      </c>
      <c r="H1199" s="8" t="s">
        <v>38</v>
      </c>
      <c r="J1199" s="8" t="s">
        <v>146</v>
      </c>
      <c r="K1199" s="8" t="s">
        <v>140</v>
      </c>
      <c r="L1199" s="9">
        <v>38425</v>
      </c>
      <c r="M1199" s="9">
        <v>38427</v>
      </c>
      <c r="S1199" s="8" t="s">
        <v>41</v>
      </c>
      <c r="U1199" s="8" t="s">
        <v>42</v>
      </c>
      <c r="V1199" s="8">
        <f>0</f>
        <v>0</v>
      </c>
      <c r="W1199" s="8" t="s">
        <v>720</v>
      </c>
      <c r="X1199" s="8" t="s">
        <v>44</v>
      </c>
    </row>
    <row r="1200" spans="1:24" s="8" customFormat="1" x14ac:dyDescent="0.25">
      <c r="A1200" s="8" t="s">
        <v>3949</v>
      </c>
      <c r="B1200" s="8" t="s">
        <v>3679</v>
      </c>
      <c r="C1200" s="8" t="s">
        <v>3680</v>
      </c>
      <c r="D1200" s="8" t="s">
        <v>3681</v>
      </c>
      <c r="E1200" s="8" t="s">
        <v>3682</v>
      </c>
      <c r="F1200" s="8" t="s">
        <v>1801</v>
      </c>
      <c r="H1200" s="8" t="s">
        <v>38</v>
      </c>
      <c r="J1200" s="8" t="s">
        <v>146</v>
      </c>
      <c r="K1200" s="8" t="s">
        <v>140</v>
      </c>
      <c r="L1200" s="9">
        <v>38432</v>
      </c>
      <c r="M1200" s="9">
        <v>38432</v>
      </c>
      <c r="S1200" s="8" t="s">
        <v>41</v>
      </c>
      <c r="U1200" s="8" t="s">
        <v>42</v>
      </c>
      <c r="V1200" s="8">
        <f>0</f>
        <v>0</v>
      </c>
      <c r="W1200" s="8" t="s">
        <v>720</v>
      </c>
      <c r="X1200" s="8" t="s">
        <v>44</v>
      </c>
    </row>
    <row r="1201" spans="1:24" s="8" customFormat="1" x14ac:dyDescent="0.25">
      <c r="A1201" s="8" t="s">
        <v>3949</v>
      </c>
      <c r="B1201" s="8" t="s">
        <v>3683</v>
      </c>
      <c r="C1201" s="8" t="s">
        <v>3566</v>
      </c>
      <c r="D1201" s="8" t="s">
        <v>3567</v>
      </c>
      <c r="E1201" s="8" t="s">
        <v>3684</v>
      </c>
      <c r="F1201" s="8" t="s">
        <v>1778</v>
      </c>
      <c r="H1201" s="8" t="s">
        <v>38</v>
      </c>
      <c r="J1201" s="8" t="s">
        <v>146</v>
      </c>
      <c r="K1201" s="8" t="s">
        <v>140</v>
      </c>
      <c r="L1201" s="9">
        <v>38425</v>
      </c>
      <c r="M1201" s="9">
        <v>38427</v>
      </c>
      <c r="S1201" s="8" t="s">
        <v>41</v>
      </c>
      <c r="U1201" s="8" t="s">
        <v>42</v>
      </c>
      <c r="V1201" s="8">
        <f>0</f>
        <v>0</v>
      </c>
      <c r="W1201" s="8" t="s">
        <v>720</v>
      </c>
      <c r="X1201" s="8" t="s">
        <v>44</v>
      </c>
    </row>
    <row r="1202" spans="1:24" s="8" customFormat="1" x14ac:dyDescent="0.25">
      <c r="A1202" s="8" t="s">
        <v>3949</v>
      </c>
      <c r="B1202" s="8" t="s">
        <v>3685</v>
      </c>
      <c r="C1202" s="8" t="s">
        <v>3686</v>
      </c>
      <c r="D1202" s="8" t="s">
        <v>3687</v>
      </c>
      <c r="E1202" s="8" t="s">
        <v>3688</v>
      </c>
      <c r="F1202" s="8" t="s">
        <v>1801</v>
      </c>
      <c r="H1202" s="8" t="s">
        <v>38</v>
      </c>
      <c r="J1202" s="8" t="s">
        <v>146</v>
      </c>
      <c r="K1202" s="8" t="s">
        <v>140</v>
      </c>
      <c r="L1202" s="9">
        <v>38432</v>
      </c>
      <c r="M1202" s="9">
        <v>38432</v>
      </c>
      <c r="S1202" s="8" t="s">
        <v>41</v>
      </c>
      <c r="U1202" s="8" t="s">
        <v>42</v>
      </c>
      <c r="V1202" s="8">
        <f>0</f>
        <v>0</v>
      </c>
      <c r="W1202" s="8" t="s">
        <v>720</v>
      </c>
      <c r="X1202" s="8" t="s">
        <v>44</v>
      </c>
    </row>
    <row r="1203" spans="1:24" s="8" customFormat="1" x14ac:dyDescent="0.25">
      <c r="A1203" s="8" t="s">
        <v>3949</v>
      </c>
      <c r="B1203" s="8" t="s">
        <v>3689</v>
      </c>
      <c r="C1203" s="8" t="s">
        <v>3690</v>
      </c>
      <c r="D1203" s="8" t="s">
        <v>3691</v>
      </c>
      <c r="E1203" s="8" t="s">
        <v>3692</v>
      </c>
      <c r="F1203" s="8" t="s">
        <v>1801</v>
      </c>
      <c r="H1203" s="8" t="s">
        <v>38</v>
      </c>
      <c r="J1203" s="8" t="s">
        <v>146</v>
      </c>
      <c r="K1203" s="8" t="s">
        <v>140</v>
      </c>
      <c r="L1203" s="9">
        <v>38432</v>
      </c>
      <c r="M1203" s="9">
        <v>38432</v>
      </c>
      <c r="S1203" s="8" t="s">
        <v>41</v>
      </c>
      <c r="U1203" s="8" t="s">
        <v>42</v>
      </c>
      <c r="V1203" s="8">
        <f>0</f>
        <v>0</v>
      </c>
      <c r="W1203" s="8" t="s">
        <v>720</v>
      </c>
      <c r="X1203" s="8" t="s">
        <v>44</v>
      </c>
    </row>
    <row r="1204" spans="1:24" s="8" customFormat="1" x14ac:dyDescent="0.25">
      <c r="A1204" s="8" t="s">
        <v>3949</v>
      </c>
      <c r="B1204" s="8" t="s">
        <v>3693</v>
      </c>
      <c r="C1204" s="8" t="s">
        <v>3694</v>
      </c>
      <c r="E1204" s="8" t="s">
        <v>3695</v>
      </c>
      <c r="F1204" s="8" t="s">
        <v>1801</v>
      </c>
      <c r="H1204" s="8" t="s">
        <v>38</v>
      </c>
      <c r="J1204" s="8" t="s">
        <v>146</v>
      </c>
      <c r="K1204" s="8" t="s">
        <v>140</v>
      </c>
      <c r="L1204" s="9">
        <v>38434</v>
      </c>
      <c r="M1204" s="9">
        <v>38434</v>
      </c>
      <c r="S1204" s="8" t="s">
        <v>41</v>
      </c>
      <c r="U1204" s="8" t="s">
        <v>42</v>
      </c>
      <c r="V1204" s="8">
        <f>0</f>
        <v>0</v>
      </c>
      <c r="W1204" s="8" t="s">
        <v>720</v>
      </c>
      <c r="X1204" s="8" t="s">
        <v>44</v>
      </c>
    </row>
    <row r="1205" spans="1:24" s="8" customFormat="1" x14ac:dyDescent="0.25">
      <c r="A1205" s="8" t="s">
        <v>3949</v>
      </c>
      <c r="B1205" s="8" t="s">
        <v>3696</v>
      </c>
      <c r="C1205" s="8" t="s">
        <v>3697</v>
      </c>
      <c r="D1205" s="8" t="s">
        <v>3698</v>
      </c>
      <c r="E1205" s="8" t="s">
        <v>3699</v>
      </c>
      <c r="F1205" s="8" t="s">
        <v>1778</v>
      </c>
      <c r="H1205" s="8" t="s">
        <v>38</v>
      </c>
      <c r="J1205" s="8" t="s">
        <v>146</v>
      </c>
      <c r="K1205" s="8" t="s">
        <v>140</v>
      </c>
      <c r="L1205" s="9">
        <v>38439</v>
      </c>
      <c r="M1205" s="9">
        <v>38440</v>
      </c>
      <c r="S1205" s="8" t="s">
        <v>41</v>
      </c>
      <c r="U1205" s="8" t="s">
        <v>42</v>
      </c>
      <c r="V1205" s="8">
        <f>0</f>
        <v>0</v>
      </c>
      <c r="W1205" s="8" t="s">
        <v>720</v>
      </c>
      <c r="X1205" s="8" t="s">
        <v>44</v>
      </c>
    </row>
    <row r="1206" spans="1:24" s="8" customFormat="1" x14ac:dyDescent="0.25">
      <c r="A1206" s="8" t="s">
        <v>3949</v>
      </c>
      <c r="B1206" s="8" t="s">
        <v>3700</v>
      </c>
      <c r="C1206" s="8" t="s">
        <v>3701</v>
      </c>
      <c r="E1206" s="8" t="s">
        <v>3702</v>
      </c>
      <c r="F1206" s="8" t="s">
        <v>1778</v>
      </c>
      <c r="H1206" s="8" t="s">
        <v>38</v>
      </c>
      <c r="J1206" s="8" t="s">
        <v>146</v>
      </c>
      <c r="K1206" s="8" t="s">
        <v>140</v>
      </c>
      <c r="L1206" s="9">
        <v>38439</v>
      </c>
      <c r="M1206" s="9">
        <v>38440</v>
      </c>
      <c r="S1206" s="8" t="s">
        <v>41</v>
      </c>
      <c r="U1206" s="8" t="s">
        <v>42</v>
      </c>
      <c r="V1206" s="8">
        <f>0</f>
        <v>0</v>
      </c>
      <c r="W1206" s="8" t="s">
        <v>720</v>
      </c>
      <c r="X1206" s="8" t="s">
        <v>44</v>
      </c>
    </row>
    <row r="1207" spans="1:24" s="8" customFormat="1" x14ac:dyDescent="0.25">
      <c r="A1207" s="8" t="s">
        <v>3949</v>
      </c>
      <c r="B1207" s="8" t="s">
        <v>3703</v>
      </c>
      <c r="C1207" s="8" t="s">
        <v>3704</v>
      </c>
      <c r="E1207" s="8" t="s">
        <v>3705</v>
      </c>
      <c r="F1207" s="8" t="s">
        <v>1778</v>
      </c>
      <c r="H1207" s="8" t="s">
        <v>38</v>
      </c>
      <c r="J1207" s="8" t="s">
        <v>146</v>
      </c>
      <c r="K1207" s="8" t="s">
        <v>140</v>
      </c>
      <c r="L1207" s="9">
        <v>38439</v>
      </c>
      <c r="M1207" s="9">
        <v>38440</v>
      </c>
      <c r="S1207" s="8" t="s">
        <v>41</v>
      </c>
      <c r="U1207" s="8" t="s">
        <v>42</v>
      </c>
      <c r="V1207" s="8">
        <f>0</f>
        <v>0</v>
      </c>
      <c r="W1207" s="8" t="s">
        <v>720</v>
      </c>
      <c r="X1207" s="8" t="s">
        <v>44</v>
      </c>
    </row>
    <row r="1208" spans="1:24" s="8" customFormat="1" x14ac:dyDescent="0.25">
      <c r="A1208" s="8" t="s">
        <v>3949</v>
      </c>
      <c r="B1208" s="8" t="s">
        <v>3706</v>
      </c>
      <c r="C1208" s="8" t="s">
        <v>3707</v>
      </c>
      <c r="D1208" s="8" t="s">
        <v>3708</v>
      </c>
      <c r="E1208" s="8" t="s">
        <v>3709</v>
      </c>
      <c r="F1208" s="8" t="s">
        <v>1778</v>
      </c>
      <c r="H1208" s="8" t="s">
        <v>60</v>
      </c>
      <c r="J1208" s="8" t="s">
        <v>146</v>
      </c>
      <c r="K1208" s="8" t="s">
        <v>140</v>
      </c>
      <c r="L1208" s="9">
        <v>38439</v>
      </c>
      <c r="M1208" s="9">
        <v>38440</v>
      </c>
      <c r="S1208" s="8" t="s">
        <v>2024</v>
      </c>
      <c r="U1208" s="8" t="s">
        <v>42</v>
      </c>
      <c r="V1208" s="8">
        <f>0</f>
        <v>0</v>
      </c>
      <c r="W1208" s="8" t="s">
        <v>720</v>
      </c>
      <c r="X1208" s="8" t="s">
        <v>44</v>
      </c>
    </row>
    <row r="1209" spans="1:24" s="8" customFormat="1" x14ac:dyDescent="0.25">
      <c r="A1209" s="8" t="s">
        <v>3949</v>
      </c>
      <c r="B1209" s="8" t="s">
        <v>3710</v>
      </c>
      <c r="C1209" s="8" t="s">
        <v>3711</v>
      </c>
      <c r="E1209" s="8" t="s">
        <v>3712</v>
      </c>
      <c r="F1209" s="8" t="s">
        <v>1778</v>
      </c>
      <c r="H1209" s="8" t="s">
        <v>38</v>
      </c>
      <c r="J1209" s="8" t="s">
        <v>146</v>
      </c>
      <c r="K1209" s="8" t="s">
        <v>140</v>
      </c>
      <c r="L1209" s="9">
        <v>38439</v>
      </c>
      <c r="M1209" s="9">
        <v>38440</v>
      </c>
      <c r="S1209" s="8" t="s">
        <v>41</v>
      </c>
      <c r="U1209" s="8" t="s">
        <v>42</v>
      </c>
      <c r="V1209" s="8">
        <f>0</f>
        <v>0</v>
      </c>
      <c r="W1209" s="8" t="s">
        <v>720</v>
      </c>
      <c r="X1209" s="8" t="s">
        <v>44</v>
      </c>
    </row>
    <row r="1210" spans="1:24" s="8" customFormat="1" x14ac:dyDescent="0.25">
      <c r="A1210" s="8" t="s">
        <v>3949</v>
      </c>
      <c r="B1210" s="8" t="s">
        <v>3713</v>
      </c>
      <c r="C1210" s="8" t="s">
        <v>3714</v>
      </c>
      <c r="E1210" s="8" t="s">
        <v>3715</v>
      </c>
      <c r="F1210" s="8" t="s">
        <v>1778</v>
      </c>
      <c r="H1210" s="8" t="s">
        <v>38</v>
      </c>
      <c r="J1210" s="8" t="s">
        <v>146</v>
      </c>
      <c r="K1210" s="8" t="s">
        <v>140</v>
      </c>
      <c r="L1210" s="9">
        <v>38439</v>
      </c>
      <c r="M1210" s="9">
        <v>38440</v>
      </c>
      <c r="S1210" s="8" t="s">
        <v>41</v>
      </c>
      <c r="U1210" s="8" t="s">
        <v>42</v>
      </c>
      <c r="V1210" s="8">
        <f>0</f>
        <v>0</v>
      </c>
      <c r="W1210" s="8" t="s">
        <v>720</v>
      </c>
      <c r="X1210" s="8" t="s">
        <v>44</v>
      </c>
    </row>
    <row r="1211" spans="1:24" s="8" customFormat="1" x14ac:dyDescent="0.25">
      <c r="A1211" s="8" t="s">
        <v>3949</v>
      </c>
      <c r="B1211" s="8" t="s">
        <v>3716</v>
      </c>
      <c r="C1211" s="8" t="s">
        <v>3717</v>
      </c>
      <c r="E1211" s="8" t="s">
        <v>3718</v>
      </c>
      <c r="F1211" s="8" t="s">
        <v>1778</v>
      </c>
      <c r="H1211" s="8" t="s">
        <v>38</v>
      </c>
      <c r="J1211" s="8" t="s">
        <v>146</v>
      </c>
      <c r="K1211" s="8" t="s">
        <v>140</v>
      </c>
      <c r="L1211" s="9">
        <v>38509</v>
      </c>
      <c r="M1211" s="9">
        <v>38509</v>
      </c>
      <c r="S1211" s="8" t="s">
        <v>41</v>
      </c>
      <c r="U1211" s="8" t="s">
        <v>42</v>
      </c>
      <c r="V1211" s="8">
        <f>0</f>
        <v>0</v>
      </c>
      <c r="W1211" s="8" t="s">
        <v>720</v>
      </c>
      <c r="X1211" s="8" t="s">
        <v>44</v>
      </c>
    </row>
    <row r="1212" spans="1:24" s="8" customFormat="1" x14ac:dyDescent="0.25">
      <c r="A1212" s="8" t="s">
        <v>3949</v>
      </c>
      <c r="B1212" s="8" t="s">
        <v>3719</v>
      </c>
      <c r="C1212" s="8" t="s">
        <v>3720</v>
      </c>
      <c r="E1212" s="8" t="s">
        <v>3721</v>
      </c>
      <c r="F1212" s="8" t="s">
        <v>1778</v>
      </c>
      <c r="H1212" s="8" t="s">
        <v>38</v>
      </c>
      <c r="J1212" s="8" t="s">
        <v>146</v>
      </c>
      <c r="K1212" s="8" t="s">
        <v>140</v>
      </c>
      <c r="L1212" s="9">
        <v>38475</v>
      </c>
      <c r="M1212" s="9">
        <v>38477</v>
      </c>
      <c r="S1212" s="8" t="s">
        <v>41</v>
      </c>
      <c r="U1212" s="8" t="s">
        <v>42</v>
      </c>
      <c r="V1212" s="8">
        <f>0</f>
        <v>0</v>
      </c>
      <c r="W1212" s="8" t="s">
        <v>720</v>
      </c>
      <c r="X1212" s="8" t="s">
        <v>44</v>
      </c>
    </row>
    <row r="1213" spans="1:24" s="8" customFormat="1" x14ac:dyDescent="0.25">
      <c r="A1213" s="8" t="s">
        <v>3949</v>
      </c>
      <c r="B1213" s="8" t="s">
        <v>3722</v>
      </c>
      <c r="C1213" s="8" t="s">
        <v>3723</v>
      </c>
      <c r="D1213" s="8" t="s">
        <v>3724</v>
      </c>
      <c r="E1213" s="8" t="s">
        <v>3725</v>
      </c>
      <c r="F1213" s="8" t="s">
        <v>1778</v>
      </c>
      <c r="H1213" s="8" t="s">
        <v>38</v>
      </c>
      <c r="J1213" s="8" t="s">
        <v>146</v>
      </c>
      <c r="K1213" s="8" t="s">
        <v>140</v>
      </c>
      <c r="L1213" s="9">
        <v>38495</v>
      </c>
      <c r="M1213" s="9">
        <v>38495</v>
      </c>
      <c r="S1213" s="8" t="s">
        <v>41</v>
      </c>
      <c r="U1213" s="8" t="s">
        <v>42</v>
      </c>
      <c r="V1213" s="8">
        <f>0</f>
        <v>0</v>
      </c>
      <c r="W1213" s="8" t="s">
        <v>720</v>
      </c>
      <c r="X1213" s="8" t="s">
        <v>44</v>
      </c>
    </row>
    <row r="1214" spans="1:24" s="8" customFormat="1" x14ac:dyDescent="0.25">
      <c r="A1214" s="8" t="s">
        <v>3949</v>
      </c>
      <c r="B1214" s="8" t="s">
        <v>3726</v>
      </c>
      <c r="C1214" s="8" t="s">
        <v>3727</v>
      </c>
      <c r="D1214" s="8" t="s">
        <v>3728</v>
      </c>
      <c r="E1214" s="8" t="s">
        <v>3729</v>
      </c>
      <c r="F1214" s="8" t="s">
        <v>1778</v>
      </c>
      <c r="H1214" s="8" t="s">
        <v>38</v>
      </c>
      <c r="J1214" s="8" t="s">
        <v>146</v>
      </c>
      <c r="K1214" s="8" t="s">
        <v>140</v>
      </c>
      <c r="L1214" s="9">
        <v>38505</v>
      </c>
      <c r="M1214" s="9">
        <v>38505</v>
      </c>
      <c r="S1214" s="8" t="s">
        <v>41</v>
      </c>
      <c r="U1214" s="8" t="s">
        <v>42</v>
      </c>
      <c r="V1214" s="8">
        <f>0</f>
        <v>0</v>
      </c>
      <c r="W1214" s="8" t="s">
        <v>720</v>
      </c>
      <c r="X1214" s="8" t="s">
        <v>44</v>
      </c>
    </row>
    <row r="1215" spans="1:24" s="8" customFormat="1" x14ac:dyDescent="0.25">
      <c r="A1215" s="8" t="s">
        <v>3949</v>
      </c>
      <c r="B1215" s="8" t="s">
        <v>3730</v>
      </c>
      <c r="C1215" s="8" t="s">
        <v>3731</v>
      </c>
      <c r="D1215" s="8" t="s">
        <v>3732</v>
      </c>
      <c r="E1215" s="8" t="s">
        <v>3733</v>
      </c>
      <c r="F1215" s="8" t="s">
        <v>2137</v>
      </c>
      <c r="H1215" s="8" t="s">
        <v>60</v>
      </c>
      <c r="K1215" s="8" t="s">
        <v>140</v>
      </c>
      <c r="L1215" s="9">
        <v>39093</v>
      </c>
      <c r="M1215" s="9">
        <v>39094</v>
      </c>
      <c r="S1215" s="8" t="s">
        <v>2024</v>
      </c>
      <c r="U1215" s="8" t="s">
        <v>42</v>
      </c>
      <c r="V1215" s="8">
        <f>0</f>
        <v>0</v>
      </c>
      <c r="W1215" s="8" t="s">
        <v>147</v>
      </c>
      <c r="X1215" s="8" t="s">
        <v>44</v>
      </c>
    </row>
    <row r="1216" spans="1:24" s="8" customFormat="1" x14ac:dyDescent="0.25">
      <c r="A1216" s="8" t="s">
        <v>3949</v>
      </c>
      <c r="B1216" s="8" t="s">
        <v>3734</v>
      </c>
      <c r="C1216" s="8" t="s">
        <v>3735</v>
      </c>
      <c r="D1216" s="8" t="s">
        <v>3736</v>
      </c>
      <c r="E1216" s="8" t="s">
        <v>3737</v>
      </c>
      <c r="F1216" s="8" t="s">
        <v>2023</v>
      </c>
      <c r="H1216" s="8" t="s">
        <v>60</v>
      </c>
      <c r="K1216" s="8" t="s">
        <v>140</v>
      </c>
      <c r="L1216" s="9">
        <v>39093</v>
      </c>
      <c r="M1216" s="9">
        <v>39094</v>
      </c>
      <c r="S1216" s="8" t="s">
        <v>2024</v>
      </c>
      <c r="U1216" s="8" t="s">
        <v>42</v>
      </c>
      <c r="V1216" s="8">
        <f>0</f>
        <v>0</v>
      </c>
      <c r="W1216" s="8" t="s">
        <v>147</v>
      </c>
      <c r="X1216" s="8" t="s">
        <v>44</v>
      </c>
    </row>
    <row r="1217" spans="1:24" s="8" customFormat="1" x14ac:dyDescent="0.25">
      <c r="A1217" s="8" t="s">
        <v>3949</v>
      </c>
      <c r="B1217" s="8" t="s">
        <v>3738</v>
      </c>
      <c r="C1217" s="8" t="s">
        <v>3739</v>
      </c>
      <c r="D1217" s="8" t="s">
        <v>3740</v>
      </c>
      <c r="E1217" s="8" t="s">
        <v>3741</v>
      </c>
      <c r="F1217" s="8" t="s">
        <v>2137</v>
      </c>
      <c r="H1217" s="8" t="s">
        <v>60</v>
      </c>
      <c r="K1217" s="8" t="s">
        <v>140</v>
      </c>
      <c r="L1217" s="9">
        <v>39093</v>
      </c>
      <c r="M1217" s="9">
        <v>39094</v>
      </c>
      <c r="S1217" s="8" t="s">
        <v>2024</v>
      </c>
      <c r="U1217" s="8" t="s">
        <v>42</v>
      </c>
      <c r="V1217" s="8">
        <f>0</f>
        <v>0</v>
      </c>
      <c r="W1217" s="8" t="s">
        <v>147</v>
      </c>
      <c r="X1217" s="8" t="s">
        <v>44</v>
      </c>
    </row>
    <row r="1218" spans="1:24" s="8" customFormat="1" x14ac:dyDescent="0.25">
      <c r="A1218" s="8" t="s">
        <v>3949</v>
      </c>
      <c r="B1218" s="8" t="s">
        <v>3742</v>
      </c>
      <c r="C1218" s="8" t="s">
        <v>3743</v>
      </c>
      <c r="D1218" s="8" t="s">
        <v>3744</v>
      </c>
      <c r="E1218" s="8" t="s">
        <v>3745</v>
      </c>
      <c r="F1218" s="8" t="s">
        <v>2137</v>
      </c>
      <c r="H1218" s="8" t="s">
        <v>60</v>
      </c>
      <c r="K1218" s="8" t="s">
        <v>140</v>
      </c>
      <c r="L1218" s="9">
        <v>39093</v>
      </c>
      <c r="M1218" s="9">
        <v>39093</v>
      </c>
      <c r="S1218" s="8" t="s">
        <v>2024</v>
      </c>
      <c r="U1218" s="8" t="s">
        <v>42</v>
      </c>
      <c r="V1218" s="8">
        <f>0</f>
        <v>0</v>
      </c>
      <c r="W1218" s="8" t="s">
        <v>147</v>
      </c>
      <c r="X1218" s="8" t="s">
        <v>44</v>
      </c>
    </row>
    <row r="1219" spans="1:24" s="8" customFormat="1" x14ac:dyDescent="0.25">
      <c r="A1219" s="8" t="s">
        <v>3949</v>
      </c>
      <c r="B1219" s="8" t="s">
        <v>3746</v>
      </c>
      <c r="C1219" s="8" t="s">
        <v>3747</v>
      </c>
      <c r="D1219" s="8" t="s">
        <v>3748</v>
      </c>
      <c r="E1219" s="8" t="s">
        <v>3749</v>
      </c>
      <c r="F1219" s="8" t="s">
        <v>2137</v>
      </c>
      <c r="H1219" s="8" t="s">
        <v>60</v>
      </c>
      <c r="K1219" s="8" t="s">
        <v>140</v>
      </c>
      <c r="L1219" s="9">
        <v>39093</v>
      </c>
      <c r="M1219" s="9">
        <v>39094</v>
      </c>
      <c r="S1219" s="8" t="s">
        <v>2024</v>
      </c>
      <c r="U1219" s="8" t="s">
        <v>42</v>
      </c>
      <c r="V1219" s="8">
        <f>0</f>
        <v>0</v>
      </c>
      <c r="W1219" s="8" t="s">
        <v>147</v>
      </c>
      <c r="X1219" s="8" t="s">
        <v>44</v>
      </c>
    </row>
    <row r="1220" spans="1:24" s="8" customFormat="1" x14ac:dyDescent="0.25">
      <c r="A1220" s="8" t="s">
        <v>3949</v>
      </c>
      <c r="B1220" s="8" t="s">
        <v>3750</v>
      </c>
      <c r="C1220" s="8" t="s">
        <v>3751</v>
      </c>
      <c r="D1220" s="8" t="s">
        <v>3752</v>
      </c>
      <c r="E1220" s="8" t="s">
        <v>3753</v>
      </c>
      <c r="F1220" s="8" t="s">
        <v>2137</v>
      </c>
      <c r="H1220" s="8" t="s">
        <v>60</v>
      </c>
      <c r="K1220" s="8" t="s">
        <v>140</v>
      </c>
      <c r="L1220" s="9">
        <v>39093</v>
      </c>
      <c r="M1220" s="9">
        <v>39094</v>
      </c>
      <c r="S1220" s="8" t="s">
        <v>2024</v>
      </c>
      <c r="U1220" s="8" t="s">
        <v>42</v>
      </c>
      <c r="V1220" s="8">
        <f>0</f>
        <v>0</v>
      </c>
      <c r="W1220" s="8" t="s">
        <v>147</v>
      </c>
      <c r="X1220" s="8" t="s">
        <v>44</v>
      </c>
    </row>
    <row r="1221" spans="1:24" s="8" customFormat="1" x14ac:dyDescent="0.25">
      <c r="A1221" s="8" t="s">
        <v>3949</v>
      </c>
      <c r="B1221" s="8" t="s">
        <v>3754</v>
      </c>
      <c r="C1221" s="8" t="s">
        <v>3755</v>
      </c>
      <c r="D1221" s="8" t="s">
        <v>3756</v>
      </c>
      <c r="E1221" s="8" t="s">
        <v>3757</v>
      </c>
      <c r="F1221" s="8" t="s">
        <v>2137</v>
      </c>
      <c r="H1221" s="8" t="s">
        <v>60</v>
      </c>
      <c r="K1221" s="8" t="s">
        <v>140</v>
      </c>
      <c r="L1221" s="9">
        <v>39092</v>
      </c>
      <c r="M1221" s="9">
        <v>39094</v>
      </c>
      <c r="S1221" s="8" t="s">
        <v>2024</v>
      </c>
      <c r="U1221" s="8" t="s">
        <v>42</v>
      </c>
      <c r="V1221" s="8">
        <f>0</f>
        <v>0</v>
      </c>
      <c r="W1221" s="8" t="s">
        <v>147</v>
      </c>
      <c r="X1221" s="8" t="s">
        <v>44</v>
      </c>
    </row>
    <row r="1222" spans="1:24" s="8" customFormat="1" x14ac:dyDescent="0.25">
      <c r="A1222" s="8" t="s">
        <v>3949</v>
      </c>
      <c r="B1222" s="8" t="s">
        <v>3758</v>
      </c>
      <c r="C1222" s="8" t="s">
        <v>3759</v>
      </c>
      <c r="D1222" s="8" t="s">
        <v>3760</v>
      </c>
      <c r="E1222" s="8" t="s">
        <v>3761</v>
      </c>
      <c r="F1222" s="8" t="s">
        <v>2137</v>
      </c>
      <c r="H1222" s="8" t="s">
        <v>60</v>
      </c>
      <c r="K1222" s="8" t="s">
        <v>140</v>
      </c>
      <c r="L1222" s="9">
        <v>39093</v>
      </c>
      <c r="M1222" s="9">
        <v>39094</v>
      </c>
      <c r="S1222" s="8" t="s">
        <v>2024</v>
      </c>
      <c r="U1222" s="8" t="s">
        <v>42</v>
      </c>
      <c r="V1222" s="8">
        <f>0</f>
        <v>0</v>
      </c>
      <c r="W1222" s="8" t="s">
        <v>147</v>
      </c>
      <c r="X1222" s="8" t="s">
        <v>44</v>
      </c>
    </row>
    <row r="1223" spans="1:24" s="8" customFormat="1" x14ac:dyDescent="0.25">
      <c r="A1223" s="8" t="s">
        <v>3949</v>
      </c>
      <c r="B1223" s="8" t="s">
        <v>3762</v>
      </c>
      <c r="C1223" s="8" t="s">
        <v>3763</v>
      </c>
      <c r="D1223" s="8" t="s">
        <v>3764</v>
      </c>
      <c r="E1223" s="8" t="s">
        <v>3765</v>
      </c>
      <c r="F1223" s="8" t="s">
        <v>2137</v>
      </c>
      <c r="H1223" s="8" t="s">
        <v>60</v>
      </c>
      <c r="K1223" s="8" t="s">
        <v>140</v>
      </c>
      <c r="L1223" s="9">
        <v>39093</v>
      </c>
      <c r="M1223" s="9">
        <v>39094</v>
      </c>
      <c r="S1223" s="8" t="s">
        <v>2024</v>
      </c>
      <c r="U1223" s="8" t="s">
        <v>42</v>
      </c>
      <c r="V1223" s="8">
        <f>0</f>
        <v>0</v>
      </c>
      <c r="W1223" s="8" t="s">
        <v>147</v>
      </c>
      <c r="X1223" s="8" t="s">
        <v>44</v>
      </c>
    </row>
    <row r="1224" spans="1:24" s="8" customFormat="1" x14ac:dyDescent="0.25">
      <c r="A1224" s="8" t="s">
        <v>3949</v>
      </c>
      <c r="B1224" s="8" t="s">
        <v>3766</v>
      </c>
      <c r="C1224" s="8" t="s">
        <v>3767</v>
      </c>
      <c r="D1224" s="8" t="s">
        <v>3768</v>
      </c>
      <c r="E1224" s="8" t="s">
        <v>3769</v>
      </c>
      <c r="F1224" s="8" t="s">
        <v>2137</v>
      </c>
      <c r="H1224" s="8" t="s">
        <v>60</v>
      </c>
      <c r="K1224" s="8" t="s">
        <v>140</v>
      </c>
      <c r="L1224" s="9">
        <v>39093</v>
      </c>
      <c r="M1224" s="9">
        <v>39094</v>
      </c>
      <c r="S1224" s="8" t="s">
        <v>2024</v>
      </c>
      <c r="U1224" s="8" t="s">
        <v>42</v>
      </c>
      <c r="V1224" s="8">
        <f>0</f>
        <v>0</v>
      </c>
      <c r="W1224" s="8" t="s">
        <v>147</v>
      </c>
      <c r="X1224" s="8" t="s">
        <v>44</v>
      </c>
    </row>
    <row r="1225" spans="1:24" s="8" customFormat="1" x14ac:dyDescent="0.25">
      <c r="A1225" s="8" t="s">
        <v>3949</v>
      </c>
      <c r="B1225" s="8" t="s">
        <v>3770</v>
      </c>
      <c r="C1225" s="8" t="s">
        <v>3771</v>
      </c>
      <c r="D1225" s="8" t="s">
        <v>3772</v>
      </c>
      <c r="E1225" s="8" t="s">
        <v>3773</v>
      </c>
      <c r="F1225" s="8" t="s">
        <v>2137</v>
      </c>
      <c r="H1225" s="8" t="s">
        <v>60</v>
      </c>
      <c r="K1225" s="8" t="s">
        <v>140</v>
      </c>
      <c r="L1225" s="9">
        <v>39093</v>
      </c>
      <c r="M1225" s="9">
        <v>39094</v>
      </c>
      <c r="S1225" s="8" t="s">
        <v>2024</v>
      </c>
      <c r="U1225" s="8" t="s">
        <v>42</v>
      </c>
      <c r="V1225" s="8">
        <f>0</f>
        <v>0</v>
      </c>
      <c r="W1225" s="8" t="s">
        <v>147</v>
      </c>
      <c r="X1225" s="8" t="s">
        <v>44</v>
      </c>
    </row>
    <row r="1226" spans="1:24" s="8" customFormat="1" x14ac:dyDescent="0.25">
      <c r="A1226" s="8" t="s">
        <v>3949</v>
      </c>
      <c r="B1226" s="8" t="s">
        <v>3774</v>
      </c>
      <c r="C1226" s="8" t="s">
        <v>3775</v>
      </c>
      <c r="D1226" s="8" t="s">
        <v>3776</v>
      </c>
      <c r="E1226" s="8" t="s">
        <v>3777</v>
      </c>
      <c r="F1226" s="8" t="s">
        <v>2137</v>
      </c>
      <c r="H1226" s="8" t="s">
        <v>60</v>
      </c>
      <c r="K1226" s="8" t="s">
        <v>140</v>
      </c>
      <c r="L1226" s="9">
        <v>39093</v>
      </c>
      <c r="M1226" s="9">
        <v>39094</v>
      </c>
      <c r="S1226" s="8" t="s">
        <v>2024</v>
      </c>
      <c r="U1226" s="8" t="s">
        <v>42</v>
      </c>
      <c r="V1226" s="8">
        <f>0</f>
        <v>0</v>
      </c>
      <c r="W1226" s="8" t="s">
        <v>147</v>
      </c>
      <c r="X1226" s="8" t="s">
        <v>44</v>
      </c>
    </row>
    <row r="1227" spans="1:24" s="8" customFormat="1" x14ac:dyDescent="0.25">
      <c r="A1227" s="8" t="s">
        <v>3949</v>
      </c>
      <c r="B1227" s="8" t="s">
        <v>3778</v>
      </c>
      <c r="C1227" s="8" t="s">
        <v>3779</v>
      </c>
      <c r="D1227" s="8" t="s">
        <v>3780</v>
      </c>
      <c r="E1227" s="8" t="s">
        <v>3781</v>
      </c>
      <c r="F1227" s="8" t="s">
        <v>2137</v>
      </c>
      <c r="H1227" s="8" t="s">
        <v>60</v>
      </c>
      <c r="J1227" s="8" t="s">
        <v>253</v>
      </c>
      <c r="K1227" s="8" t="s">
        <v>254</v>
      </c>
      <c r="L1227" s="9">
        <v>38757</v>
      </c>
      <c r="M1227" s="9">
        <v>38763</v>
      </c>
      <c r="S1227" s="8" t="s">
        <v>2024</v>
      </c>
      <c r="U1227" s="8" t="s">
        <v>42</v>
      </c>
      <c r="V1227" s="8">
        <f>30.67</f>
        <v>30.67</v>
      </c>
      <c r="W1227" s="8" t="s">
        <v>147</v>
      </c>
      <c r="X1227" s="8" t="s">
        <v>44</v>
      </c>
    </row>
    <row r="1228" spans="1:24" s="8" customFormat="1" x14ac:dyDescent="0.25">
      <c r="A1228" s="8" t="s">
        <v>3949</v>
      </c>
      <c r="B1228" s="8" t="s">
        <v>3782</v>
      </c>
      <c r="C1228" s="8" t="s">
        <v>3783</v>
      </c>
      <c r="D1228" s="8" t="s">
        <v>3784</v>
      </c>
      <c r="E1228" s="8" t="s">
        <v>3785</v>
      </c>
      <c r="F1228" s="8" t="s">
        <v>2137</v>
      </c>
      <c r="H1228" s="8" t="s">
        <v>60</v>
      </c>
      <c r="J1228" s="8" t="s">
        <v>253</v>
      </c>
      <c r="K1228" s="8" t="s">
        <v>254</v>
      </c>
      <c r="L1228" s="9">
        <v>38757</v>
      </c>
      <c r="M1228" s="9">
        <v>38763</v>
      </c>
      <c r="S1228" s="8" t="s">
        <v>2024</v>
      </c>
      <c r="U1228" s="8" t="s">
        <v>42</v>
      </c>
      <c r="V1228" s="8">
        <f>11.28</f>
        <v>11.28</v>
      </c>
      <c r="W1228" s="8" t="s">
        <v>147</v>
      </c>
      <c r="X1228" s="8" t="s">
        <v>44</v>
      </c>
    </row>
    <row r="1229" spans="1:24" s="8" customFormat="1" x14ac:dyDescent="0.25">
      <c r="A1229" s="8" t="s">
        <v>3949</v>
      </c>
      <c r="B1229" s="8" t="s">
        <v>3786</v>
      </c>
      <c r="C1229" s="8" t="s">
        <v>3787</v>
      </c>
      <c r="D1229" s="8" t="s">
        <v>3788</v>
      </c>
      <c r="E1229" s="8" t="s">
        <v>3789</v>
      </c>
      <c r="F1229" s="8" t="s">
        <v>2137</v>
      </c>
      <c r="H1229" s="8" t="s">
        <v>60</v>
      </c>
      <c r="J1229" s="8" t="s">
        <v>253</v>
      </c>
      <c r="K1229" s="8" t="s">
        <v>254</v>
      </c>
      <c r="L1229" s="9">
        <v>38757</v>
      </c>
      <c r="S1229" s="8" t="s">
        <v>2024</v>
      </c>
      <c r="U1229" s="8" t="s">
        <v>42</v>
      </c>
      <c r="V1229" s="8">
        <f>11.25</f>
        <v>11.25</v>
      </c>
      <c r="W1229" s="8" t="s">
        <v>147</v>
      </c>
      <c r="X1229" s="8" t="s">
        <v>44</v>
      </c>
    </row>
    <row r="1230" spans="1:24" s="8" customFormat="1" x14ac:dyDescent="0.25">
      <c r="A1230" s="8" t="s">
        <v>3949</v>
      </c>
      <c r="B1230" s="8" t="s">
        <v>3790</v>
      </c>
      <c r="C1230" s="8" t="s">
        <v>3791</v>
      </c>
      <c r="D1230" s="8" t="s">
        <v>3792</v>
      </c>
      <c r="E1230" s="8" t="s">
        <v>3793</v>
      </c>
      <c r="F1230" s="8" t="s">
        <v>2137</v>
      </c>
      <c r="H1230" s="8" t="s">
        <v>60</v>
      </c>
      <c r="J1230" s="8" t="s">
        <v>253</v>
      </c>
      <c r="K1230" s="8" t="s">
        <v>254</v>
      </c>
      <c r="L1230" s="9">
        <v>38757</v>
      </c>
      <c r="M1230" s="9">
        <v>38763</v>
      </c>
      <c r="S1230" s="8" t="s">
        <v>2024</v>
      </c>
      <c r="U1230" s="8" t="s">
        <v>42</v>
      </c>
      <c r="V1230" s="8">
        <f>23.96</f>
        <v>23.96</v>
      </c>
      <c r="W1230" s="8" t="s">
        <v>147</v>
      </c>
      <c r="X1230" s="8" t="s">
        <v>44</v>
      </c>
    </row>
    <row r="1231" spans="1:24" s="8" customFormat="1" x14ac:dyDescent="0.25">
      <c r="A1231" s="8" t="s">
        <v>3949</v>
      </c>
      <c r="B1231" s="8" t="s">
        <v>3794</v>
      </c>
      <c r="C1231" s="8" t="s">
        <v>3795</v>
      </c>
      <c r="D1231" s="8" t="s">
        <v>3796</v>
      </c>
      <c r="E1231" s="8" t="s">
        <v>3797</v>
      </c>
      <c r="H1231" s="8" t="s">
        <v>60</v>
      </c>
      <c r="J1231" s="8" t="s">
        <v>253</v>
      </c>
      <c r="K1231" s="8" t="s">
        <v>254</v>
      </c>
      <c r="L1231" s="9">
        <v>38827</v>
      </c>
      <c r="M1231" s="9">
        <v>38828</v>
      </c>
      <c r="S1231" s="8" t="s">
        <v>3798</v>
      </c>
      <c r="U1231" s="8" t="s">
        <v>42</v>
      </c>
      <c r="V1231" s="8">
        <f>0</f>
        <v>0</v>
      </c>
      <c r="W1231" s="8" t="s">
        <v>147</v>
      </c>
      <c r="X1231" s="8" t="s">
        <v>44</v>
      </c>
    </row>
    <row r="1232" spans="1:24" s="8" customFormat="1" x14ac:dyDescent="0.25">
      <c r="A1232" s="8" t="s">
        <v>3949</v>
      </c>
      <c r="B1232" s="8" t="s">
        <v>3799</v>
      </c>
      <c r="C1232" s="8" t="s">
        <v>3800</v>
      </c>
      <c r="D1232" s="8" t="s">
        <v>3801</v>
      </c>
      <c r="E1232" s="8" t="s">
        <v>3802</v>
      </c>
      <c r="H1232" s="8" t="s">
        <v>60</v>
      </c>
      <c r="J1232" s="8" t="s">
        <v>253</v>
      </c>
      <c r="K1232" s="8" t="s">
        <v>254</v>
      </c>
      <c r="L1232" s="9">
        <v>38827</v>
      </c>
      <c r="M1232" s="9">
        <v>38828</v>
      </c>
      <c r="S1232" s="8" t="s">
        <v>3798</v>
      </c>
      <c r="U1232" s="8" t="s">
        <v>42</v>
      </c>
      <c r="V1232" s="8">
        <f>0</f>
        <v>0</v>
      </c>
      <c r="W1232" s="8" t="s">
        <v>147</v>
      </c>
      <c r="X1232" s="8" t="s">
        <v>44</v>
      </c>
    </row>
    <row r="1233" spans="1:24" s="8" customFormat="1" x14ac:dyDescent="0.25">
      <c r="A1233" s="8" t="s">
        <v>3949</v>
      </c>
      <c r="B1233" s="8" t="s">
        <v>3803</v>
      </c>
      <c r="C1233" s="8" t="s">
        <v>3804</v>
      </c>
      <c r="D1233" s="8" t="s">
        <v>3805</v>
      </c>
      <c r="E1233" s="8" t="s">
        <v>3806</v>
      </c>
      <c r="F1233" s="8" t="s">
        <v>3807</v>
      </c>
      <c r="H1233" s="8" t="s">
        <v>60</v>
      </c>
      <c r="J1233" s="8" t="s">
        <v>253</v>
      </c>
      <c r="K1233" s="8" t="s">
        <v>254</v>
      </c>
      <c r="L1233" s="9">
        <v>38827</v>
      </c>
      <c r="M1233" s="9">
        <v>38828</v>
      </c>
      <c r="S1233" s="8" t="s">
        <v>3798</v>
      </c>
      <c r="U1233" s="8" t="s">
        <v>42</v>
      </c>
      <c r="V1233" s="8">
        <f>0</f>
        <v>0</v>
      </c>
      <c r="W1233" s="8" t="s">
        <v>147</v>
      </c>
      <c r="X1233" s="8" t="s">
        <v>44</v>
      </c>
    </row>
    <row r="1234" spans="1:24" s="8" customFormat="1" x14ac:dyDescent="0.25">
      <c r="A1234" s="8" t="s">
        <v>3949</v>
      </c>
      <c r="B1234" s="8" t="s">
        <v>3808</v>
      </c>
      <c r="C1234" s="8" t="s">
        <v>3809</v>
      </c>
      <c r="D1234" s="8" t="s">
        <v>3810</v>
      </c>
      <c r="E1234" s="8" t="s">
        <v>3811</v>
      </c>
      <c r="F1234" s="8" t="s">
        <v>3807</v>
      </c>
      <c r="H1234" s="8" t="s">
        <v>60</v>
      </c>
      <c r="K1234" s="8" t="s">
        <v>140</v>
      </c>
      <c r="L1234" s="9">
        <v>39029</v>
      </c>
      <c r="S1234" s="8" t="s">
        <v>2092</v>
      </c>
      <c r="U1234" s="8" t="s">
        <v>42</v>
      </c>
      <c r="V1234" s="8">
        <f>0</f>
        <v>0</v>
      </c>
      <c r="W1234" s="8" t="s">
        <v>147</v>
      </c>
      <c r="X1234" s="8" t="s">
        <v>44</v>
      </c>
    </row>
    <row r="1235" spans="1:24" s="8" customFormat="1" x14ac:dyDescent="0.25">
      <c r="A1235" s="8" t="s">
        <v>3949</v>
      </c>
      <c r="B1235" s="8" t="s">
        <v>3812</v>
      </c>
      <c r="C1235" s="8" t="s">
        <v>3813</v>
      </c>
      <c r="D1235" s="8" t="s">
        <v>3814</v>
      </c>
      <c r="E1235" s="8" t="s">
        <v>3815</v>
      </c>
      <c r="F1235" s="8" t="s">
        <v>1801</v>
      </c>
      <c r="H1235" s="8" t="s">
        <v>38</v>
      </c>
      <c r="J1235" s="8" t="s">
        <v>146</v>
      </c>
      <c r="K1235" s="8" t="s">
        <v>140</v>
      </c>
      <c r="L1235" s="9">
        <v>38432</v>
      </c>
      <c r="M1235" s="9">
        <v>38432</v>
      </c>
      <c r="S1235" s="8" t="s">
        <v>41</v>
      </c>
      <c r="U1235" s="8" t="s">
        <v>42</v>
      </c>
      <c r="V1235" s="8">
        <f>0</f>
        <v>0</v>
      </c>
      <c r="W1235" s="8" t="s">
        <v>720</v>
      </c>
      <c r="X1235" s="8" t="s">
        <v>44</v>
      </c>
    </row>
    <row r="1236" spans="1:24" s="8" customFormat="1" x14ac:dyDescent="0.25">
      <c r="A1236" s="8" t="s">
        <v>3949</v>
      </c>
      <c r="B1236" s="8" t="s">
        <v>3816</v>
      </c>
      <c r="C1236" s="8" t="s">
        <v>3817</v>
      </c>
      <c r="D1236" s="8" t="s">
        <v>3818</v>
      </c>
      <c r="E1236" s="8" t="s">
        <v>3819</v>
      </c>
      <c r="F1236" s="8" t="s">
        <v>1801</v>
      </c>
      <c r="H1236" s="8" t="s">
        <v>38</v>
      </c>
      <c r="J1236" s="8" t="s">
        <v>146</v>
      </c>
      <c r="K1236" s="8" t="s">
        <v>140</v>
      </c>
      <c r="L1236" s="9">
        <v>38432</v>
      </c>
      <c r="M1236" s="9">
        <v>38432</v>
      </c>
      <c r="S1236" s="8" t="s">
        <v>41</v>
      </c>
      <c r="U1236" s="8" t="s">
        <v>42</v>
      </c>
      <c r="V1236" s="8">
        <f>0</f>
        <v>0</v>
      </c>
      <c r="W1236" s="8" t="s">
        <v>720</v>
      </c>
      <c r="X1236" s="8" t="s">
        <v>44</v>
      </c>
    </row>
    <row r="1237" spans="1:24" s="8" customFormat="1" x14ac:dyDescent="0.25">
      <c r="A1237" s="8" t="s">
        <v>3949</v>
      </c>
      <c r="B1237" s="8" t="s">
        <v>3820</v>
      </c>
      <c r="C1237" s="8" t="s">
        <v>3821</v>
      </c>
      <c r="D1237" s="8" t="s">
        <v>3822</v>
      </c>
      <c r="H1237" s="8" t="s">
        <v>60</v>
      </c>
      <c r="K1237" s="8" t="s">
        <v>254</v>
      </c>
      <c r="L1237" s="9">
        <v>38778</v>
      </c>
      <c r="M1237" s="9">
        <v>38797</v>
      </c>
      <c r="S1237" s="8" t="s">
        <v>3798</v>
      </c>
      <c r="T1237" s="8" t="s">
        <v>3823</v>
      </c>
      <c r="U1237" s="8" t="s">
        <v>42</v>
      </c>
      <c r="V1237" s="8">
        <f>5.03</f>
        <v>5.03</v>
      </c>
      <c r="W1237" s="8" t="s">
        <v>3824</v>
      </c>
      <c r="X1237" s="8" t="s">
        <v>44</v>
      </c>
    </row>
    <row r="1238" spans="1:24" s="8" customFormat="1" x14ac:dyDescent="0.25">
      <c r="A1238" s="8" t="s">
        <v>3949</v>
      </c>
      <c r="B1238" s="8" t="s">
        <v>3825</v>
      </c>
      <c r="C1238" s="8" t="s">
        <v>3826</v>
      </c>
      <c r="D1238" s="8" t="s">
        <v>3827</v>
      </c>
      <c r="F1238" s="8" t="s">
        <v>3505</v>
      </c>
      <c r="G1238" s="8" t="s">
        <v>3828</v>
      </c>
      <c r="H1238" s="8" t="s">
        <v>60</v>
      </c>
      <c r="K1238" s="8" t="s">
        <v>140</v>
      </c>
      <c r="L1238" s="9">
        <v>38904</v>
      </c>
      <c r="M1238" s="9">
        <v>38904</v>
      </c>
      <c r="S1238" s="8" t="s">
        <v>2687</v>
      </c>
      <c r="T1238" s="8" t="s">
        <v>3829</v>
      </c>
      <c r="U1238" s="8" t="s">
        <v>42</v>
      </c>
      <c r="V1238" s="8">
        <f>15.2</f>
        <v>15.2</v>
      </c>
      <c r="W1238" s="8" t="s">
        <v>147</v>
      </c>
      <c r="X1238" s="8" t="s">
        <v>44</v>
      </c>
    </row>
    <row r="1239" spans="1:24" s="8" customFormat="1" x14ac:dyDescent="0.25">
      <c r="A1239" s="8" t="s">
        <v>3949</v>
      </c>
      <c r="B1239" s="8" t="s">
        <v>3830</v>
      </c>
      <c r="C1239" s="8" t="s">
        <v>3831</v>
      </c>
      <c r="D1239" s="8" t="s">
        <v>3831</v>
      </c>
      <c r="E1239" s="8" t="s">
        <v>3832</v>
      </c>
      <c r="F1239" s="8" t="s">
        <v>2023</v>
      </c>
      <c r="H1239" s="8" t="s">
        <v>60</v>
      </c>
      <c r="K1239" s="8" t="s">
        <v>140</v>
      </c>
      <c r="L1239" s="9">
        <v>38909</v>
      </c>
      <c r="M1239" s="9">
        <v>38910</v>
      </c>
      <c r="S1239" s="8" t="s">
        <v>2024</v>
      </c>
      <c r="U1239" s="8" t="s">
        <v>42</v>
      </c>
      <c r="V1239" s="8">
        <f>0</f>
        <v>0</v>
      </c>
      <c r="W1239" s="8" t="s">
        <v>147</v>
      </c>
      <c r="X1239" s="8" t="s">
        <v>44</v>
      </c>
    </row>
    <row r="1240" spans="1:24" s="8" customFormat="1" x14ac:dyDescent="0.25">
      <c r="A1240" s="8" t="s">
        <v>3949</v>
      </c>
      <c r="B1240" s="8" t="s">
        <v>3833</v>
      </c>
      <c r="C1240" s="8" t="s">
        <v>3834</v>
      </c>
      <c r="D1240" s="8" t="s">
        <v>3835</v>
      </c>
      <c r="E1240" s="8" t="s">
        <v>3836</v>
      </c>
      <c r="F1240" s="8" t="s">
        <v>2137</v>
      </c>
      <c r="H1240" s="8" t="s">
        <v>60</v>
      </c>
      <c r="K1240" s="8" t="s">
        <v>140</v>
      </c>
      <c r="L1240" s="9">
        <v>38925</v>
      </c>
      <c r="M1240" s="9">
        <v>38925</v>
      </c>
      <c r="S1240" s="8" t="s">
        <v>2024</v>
      </c>
      <c r="U1240" s="8" t="s">
        <v>42</v>
      </c>
      <c r="V1240" s="8">
        <f>0</f>
        <v>0</v>
      </c>
      <c r="W1240" s="8" t="s">
        <v>147</v>
      </c>
      <c r="X1240" s="8" t="s">
        <v>44</v>
      </c>
    </row>
    <row r="1241" spans="1:24" s="8" customFormat="1" x14ac:dyDescent="0.25">
      <c r="A1241" s="8" t="s">
        <v>3949</v>
      </c>
      <c r="B1241" s="8" t="s">
        <v>3837</v>
      </c>
      <c r="C1241" s="8" t="s">
        <v>3838</v>
      </c>
      <c r="D1241" s="8" t="s">
        <v>3839</v>
      </c>
      <c r="E1241" s="8" t="s">
        <v>3840</v>
      </c>
      <c r="F1241" s="8" t="s">
        <v>2023</v>
      </c>
      <c r="H1241" s="8" t="s">
        <v>60</v>
      </c>
      <c r="K1241" s="8" t="s">
        <v>140</v>
      </c>
      <c r="L1241" s="9">
        <v>38915</v>
      </c>
      <c r="M1241" s="9">
        <v>38915</v>
      </c>
      <c r="S1241" s="8" t="s">
        <v>2024</v>
      </c>
      <c r="U1241" s="8" t="s">
        <v>42</v>
      </c>
      <c r="V1241" s="8">
        <f>0</f>
        <v>0</v>
      </c>
      <c r="W1241" s="8" t="s">
        <v>147</v>
      </c>
      <c r="X1241" s="8" t="s">
        <v>44</v>
      </c>
    </row>
    <row r="1242" spans="1:24" s="8" customFormat="1" x14ac:dyDescent="0.25">
      <c r="A1242" s="8" t="s">
        <v>3949</v>
      </c>
      <c r="B1242" s="8" t="s">
        <v>3841</v>
      </c>
      <c r="C1242" s="8" t="s">
        <v>3842</v>
      </c>
      <c r="D1242" s="8" t="s">
        <v>3843</v>
      </c>
      <c r="F1242" s="8" t="s">
        <v>3844</v>
      </c>
      <c r="H1242" s="8" t="s">
        <v>60</v>
      </c>
      <c r="K1242" s="8" t="s">
        <v>140</v>
      </c>
      <c r="L1242" s="9">
        <v>39105</v>
      </c>
      <c r="M1242" s="9">
        <v>39105</v>
      </c>
      <c r="U1242" s="8" t="s">
        <v>42</v>
      </c>
      <c r="V1242" s="8">
        <f>0</f>
        <v>0</v>
      </c>
      <c r="W1242" s="8" t="s">
        <v>147</v>
      </c>
      <c r="X1242" s="8" t="s">
        <v>44</v>
      </c>
    </row>
    <row r="1243" spans="1:24" s="8" customFormat="1" x14ac:dyDescent="0.25">
      <c r="A1243" s="8" t="s">
        <v>3949</v>
      </c>
      <c r="B1243" s="8" t="s">
        <v>3845</v>
      </c>
      <c r="C1243" s="8" t="s">
        <v>3846</v>
      </c>
      <c r="D1243" s="8" t="s">
        <v>3847</v>
      </c>
      <c r="F1243" s="8" t="s">
        <v>3505</v>
      </c>
      <c r="H1243" s="8" t="s">
        <v>60</v>
      </c>
      <c r="K1243" s="8" t="s">
        <v>140</v>
      </c>
      <c r="L1243" s="9">
        <v>39105</v>
      </c>
      <c r="M1243" s="9">
        <v>39105</v>
      </c>
      <c r="U1243" s="8" t="s">
        <v>42</v>
      </c>
      <c r="V1243" s="8">
        <f>0</f>
        <v>0</v>
      </c>
      <c r="W1243" s="8" t="s">
        <v>147</v>
      </c>
      <c r="X1243" s="8" t="s">
        <v>44</v>
      </c>
    </row>
    <row r="1244" spans="1:24" s="8" customFormat="1" x14ac:dyDescent="0.25">
      <c r="A1244" s="8" t="s">
        <v>3949</v>
      </c>
      <c r="B1244" s="8" t="s">
        <v>3848</v>
      </c>
      <c r="C1244" s="8" t="s">
        <v>3849</v>
      </c>
      <c r="D1244" s="8" t="s">
        <v>3850</v>
      </c>
      <c r="E1244" s="8" t="s">
        <v>3851</v>
      </c>
      <c r="F1244" s="8" t="s">
        <v>3852</v>
      </c>
      <c r="H1244" s="8" t="s">
        <v>2253</v>
      </c>
      <c r="K1244" s="8" t="s">
        <v>140</v>
      </c>
      <c r="L1244" s="9">
        <v>39105</v>
      </c>
      <c r="M1244" s="9">
        <v>39105</v>
      </c>
      <c r="U1244" s="8" t="s">
        <v>42</v>
      </c>
      <c r="V1244" s="8">
        <f>0</f>
        <v>0</v>
      </c>
      <c r="W1244" s="8" t="s">
        <v>147</v>
      </c>
      <c r="X1244" s="8" t="s">
        <v>44</v>
      </c>
    </row>
    <row r="1245" spans="1:24" s="8" customFormat="1" x14ac:dyDescent="0.25">
      <c r="A1245" s="8" t="s">
        <v>3949</v>
      </c>
      <c r="B1245" s="8" t="s">
        <v>3853</v>
      </c>
      <c r="C1245" s="8" t="s">
        <v>3854</v>
      </c>
      <c r="D1245" s="8" t="s">
        <v>3855</v>
      </c>
      <c r="E1245" s="8" t="s">
        <v>3856</v>
      </c>
      <c r="F1245" s="8" t="s">
        <v>2137</v>
      </c>
      <c r="H1245" s="8" t="s">
        <v>60</v>
      </c>
      <c r="K1245" s="8" t="s">
        <v>140</v>
      </c>
      <c r="L1245" s="9">
        <v>39119</v>
      </c>
      <c r="M1245" s="9">
        <v>39121</v>
      </c>
      <c r="S1245" s="8" t="s">
        <v>2024</v>
      </c>
      <c r="U1245" s="8" t="s">
        <v>42</v>
      </c>
      <c r="V1245" s="8">
        <f>0</f>
        <v>0</v>
      </c>
      <c r="W1245" s="8" t="s">
        <v>147</v>
      </c>
      <c r="X1245" s="8" t="s">
        <v>44</v>
      </c>
    </row>
    <row r="1246" spans="1:24" s="8" customFormat="1" x14ac:dyDescent="0.25">
      <c r="A1246" s="8" t="s">
        <v>3949</v>
      </c>
      <c r="B1246" s="8" t="s">
        <v>3857</v>
      </c>
      <c r="C1246" s="8" t="s">
        <v>3858</v>
      </c>
      <c r="D1246" s="8" t="s">
        <v>3859</v>
      </c>
      <c r="E1246" s="8" t="s">
        <v>3860</v>
      </c>
      <c r="F1246" s="8" t="s">
        <v>2137</v>
      </c>
      <c r="H1246" s="8" t="s">
        <v>60</v>
      </c>
      <c r="K1246" s="8" t="s">
        <v>140</v>
      </c>
      <c r="L1246" s="9">
        <v>39120</v>
      </c>
      <c r="M1246" s="9">
        <v>39121</v>
      </c>
      <c r="S1246" s="8" t="s">
        <v>2024</v>
      </c>
      <c r="U1246" s="8" t="s">
        <v>42</v>
      </c>
      <c r="V1246" s="8">
        <f>0</f>
        <v>0</v>
      </c>
      <c r="W1246" s="8" t="s">
        <v>147</v>
      </c>
      <c r="X1246" s="8" t="s">
        <v>44</v>
      </c>
    </row>
    <row r="1247" spans="1:24" s="8" customFormat="1" x14ac:dyDescent="0.25">
      <c r="A1247" s="8" t="s">
        <v>3949</v>
      </c>
      <c r="B1247" s="8" t="s">
        <v>3861</v>
      </c>
      <c r="C1247" s="8" t="s">
        <v>3862</v>
      </c>
      <c r="D1247" s="8" t="s">
        <v>3863</v>
      </c>
      <c r="E1247" s="8" t="s">
        <v>3864</v>
      </c>
      <c r="H1247" s="8" t="s">
        <v>60</v>
      </c>
      <c r="K1247" s="8" t="s">
        <v>311</v>
      </c>
      <c r="L1247" s="9">
        <v>39205</v>
      </c>
      <c r="M1247" s="9">
        <v>39205</v>
      </c>
      <c r="S1247" s="8" t="s">
        <v>2682</v>
      </c>
      <c r="U1247" s="8" t="s">
        <v>42</v>
      </c>
      <c r="V1247" s="8">
        <f>0</f>
        <v>0</v>
      </c>
      <c r="W1247" s="8" t="s">
        <v>197</v>
      </c>
      <c r="X1247" s="8" t="s">
        <v>44</v>
      </c>
    </row>
    <row r="1248" spans="1:24" s="8" customFormat="1" x14ac:dyDescent="0.25">
      <c r="A1248" s="8" t="s">
        <v>3949</v>
      </c>
      <c r="B1248" s="8" t="s">
        <v>3865</v>
      </c>
      <c r="C1248" s="8" t="s">
        <v>3866</v>
      </c>
      <c r="D1248" s="8" t="s">
        <v>3867</v>
      </c>
      <c r="E1248" s="8" t="s">
        <v>3868</v>
      </c>
      <c r="H1248" s="8" t="s">
        <v>60</v>
      </c>
      <c r="K1248" s="8" t="s">
        <v>311</v>
      </c>
      <c r="L1248" s="9">
        <v>39205</v>
      </c>
      <c r="M1248" s="9">
        <v>39205</v>
      </c>
      <c r="S1248" s="8" t="s">
        <v>2687</v>
      </c>
      <c r="U1248" s="8" t="s">
        <v>42</v>
      </c>
      <c r="V1248" s="8">
        <f>0</f>
        <v>0</v>
      </c>
      <c r="W1248" s="8" t="s">
        <v>197</v>
      </c>
      <c r="X1248" s="8" t="s">
        <v>44</v>
      </c>
    </row>
    <row r="1249" spans="1:31" s="8" customFormat="1" x14ac:dyDescent="0.25">
      <c r="A1249" s="8" t="s">
        <v>3949</v>
      </c>
      <c r="B1249" s="8" t="s">
        <v>3869</v>
      </c>
      <c r="C1249" s="8" t="s">
        <v>3870</v>
      </c>
      <c r="D1249" s="8" t="s">
        <v>3871</v>
      </c>
      <c r="E1249" s="8" t="s">
        <v>3872</v>
      </c>
      <c r="H1249" s="8" t="s">
        <v>60</v>
      </c>
      <c r="K1249" s="8" t="s">
        <v>311</v>
      </c>
      <c r="L1249" s="9">
        <v>39205</v>
      </c>
      <c r="M1249" s="9">
        <v>39205</v>
      </c>
      <c r="S1249" s="8" t="s">
        <v>2687</v>
      </c>
      <c r="U1249" s="8" t="s">
        <v>42</v>
      </c>
      <c r="V1249" s="8">
        <f>0</f>
        <v>0</v>
      </c>
      <c r="W1249" s="8" t="s">
        <v>197</v>
      </c>
      <c r="X1249" s="8" t="s">
        <v>44</v>
      </c>
    </row>
    <row r="1250" spans="1:31" s="8" customFormat="1" x14ac:dyDescent="0.25">
      <c r="A1250" s="8" t="s">
        <v>3949</v>
      </c>
      <c r="B1250" s="8" t="s">
        <v>3873</v>
      </c>
      <c r="C1250" s="8" t="s">
        <v>3874</v>
      </c>
      <c r="D1250" s="8" t="s">
        <v>3875</v>
      </c>
      <c r="E1250" s="8" t="s">
        <v>3876</v>
      </c>
      <c r="H1250" s="8" t="s">
        <v>60</v>
      </c>
      <c r="K1250" s="8" t="s">
        <v>311</v>
      </c>
      <c r="L1250" s="9">
        <v>39205</v>
      </c>
      <c r="M1250" s="9">
        <v>39205</v>
      </c>
      <c r="S1250" s="8" t="s">
        <v>2687</v>
      </c>
      <c r="U1250" s="8" t="s">
        <v>42</v>
      </c>
      <c r="V1250" s="8">
        <f>0</f>
        <v>0</v>
      </c>
      <c r="W1250" s="8" t="s">
        <v>197</v>
      </c>
      <c r="X1250" s="8" t="s">
        <v>44</v>
      </c>
    </row>
    <row r="1251" spans="1:31" s="8" customFormat="1" x14ac:dyDescent="0.25">
      <c r="A1251" s="8" t="s">
        <v>3949</v>
      </c>
      <c r="B1251" s="8" t="s">
        <v>3877</v>
      </c>
      <c r="C1251" s="8" t="s">
        <v>3878</v>
      </c>
      <c r="D1251" s="8" t="s">
        <v>3879</v>
      </c>
      <c r="E1251" s="8" t="s">
        <v>3880</v>
      </c>
      <c r="F1251" s="8" t="s">
        <v>3505</v>
      </c>
      <c r="H1251" s="8" t="s">
        <v>60</v>
      </c>
      <c r="K1251" s="8" t="s">
        <v>311</v>
      </c>
      <c r="L1251" s="9">
        <v>39198</v>
      </c>
      <c r="M1251" s="9">
        <v>39205</v>
      </c>
      <c r="S1251" s="8" t="s">
        <v>2687</v>
      </c>
      <c r="U1251" s="8" t="s">
        <v>42</v>
      </c>
      <c r="V1251" s="8">
        <f>0</f>
        <v>0</v>
      </c>
      <c r="W1251" s="8" t="s">
        <v>197</v>
      </c>
      <c r="X1251" s="8" t="s">
        <v>44</v>
      </c>
    </row>
    <row r="1252" spans="1:31" s="8" customFormat="1" x14ac:dyDescent="0.25">
      <c r="A1252" s="8" t="s">
        <v>3949</v>
      </c>
      <c r="B1252" s="8" t="s">
        <v>3881</v>
      </c>
      <c r="C1252" s="8" t="s">
        <v>3882</v>
      </c>
      <c r="D1252" s="8" t="s">
        <v>3883</v>
      </c>
      <c r="H1252" s="8" t="s">
        <v>60</v>
      </c>
      <c r="K1252" s="8" t="s">
        <v>140</v>
      </c>
      <c r="L1252" s="9">
        <v>39212</v>
      </c>
      <c r="M1252" s="9">
        <v>39212</v>
      </c>
      <c r="S1252" s="8" t="s">
        <v>2682</v>
      </c>
      <c r="U1252" s="8" t="s">
        <v>42</v>
      </c>
      <c r="V1252" s="8">
        <f>0</f>
        <v>0</v>
      </c>
      <c r="W1252" s="8" t="s">
        <v>147</v>
      </c>
      <c r="X1252" s="8" t="s">
        <v>44</v>
      </c>
    </row>
    <row r="1253" spans="1:31" s="8" customFormat="1" x14ac:dyDescent="0.25">
      <c r="A1253" s="8" t="s">
        <v>3949</v>
      </c>
      <c r="B1253" s="8" t="s">
        <v>3889</v>
      </c>
      <c r="C1253" s="8" t="s">
        <v>3890</v>
      </c>
      <c r="D1253" s="8" t="s">
        <v>3891</v>
      </c>
      <c r="E1253" s="8" t="s">
        <v>3892</v>
      </c>
      <c r="F1253" s="8" t="s">
        <v>3893</v>
      </c>
      <c r="H1253" s="8" t="s">
        <v>60</v>
      </c>
      <c r="I1253" s="9">
        <v>39295</v>
      </c>
      <c r="K1253" s="8" t="s">
        <v>140</v>
      </c>
      <c r="L1253" s="9">
        <v>39286</v>
      </c>
      <c r="M1253" s="9">
        <v>39293</v>
      </c>
      <c r="S1253" s="8" t="s">
        <v>2682</v>
      </c>
      <c r="T1253" s="8" t="s">
        <v>3894</v>
      </c>
      <c r="U1253" s="8" t="s">
        <v>42</v>
      </c>
      <c r="V1253" s="8">
        <f>0</f>
        <v>0</v>
      </c>
      <c r="W1253" s="8" t="s">
        <v>147</v>
      </c>
      <c r="X1253" s="8" t="s">
        <v>44</v>
      </c>
    </row>
    <row r="1254" spans="1:31" s="8" customFormat="1" x14ac:dyDescent="0.25">
      <c r="A1254" s="8" t="s">
        <v>3949</v>
      </c>
      <c r="B1254" s="8" t="s">
        <v>3895</v>
      </c>
      <c r="C1254" s="8" t="s">
        <v>3896</v>
      </c>
      <c r="D1254" s="8" t="s">
        <v>3897</v>
      </c>
      <c r="K1254" s="8" t="s">
        <v>311</v>
      </c>
      <c r="L1254" s="9">
        <v>41015</v>
      </c>
      <c r="S1254" s="8" t="s">
        <v>2682</v>
      </c>
      <c r="U1254" s="8" t="s">
        <v>42</v>
      </c>
      <c r="V1254" s="8">
        <f>0</f>
        <v>0</v>
      </c>
      <c r="X1254" s="8" t="s">
        <v>44</v>
      </c>
    </row>
    <row r="1255" spans="1:31" s="8" customFormat="1" x14ac:dyDescent="0.25">
      <c r="A1255" s="8" t="s">
        <v>3949</v>
      </c>
      <c r="B1255" s="8" t="s">
        <v>3895</v>
      </c>
      <c r="C1255" s="8" t="s">
        <v>3896</v>
      </c>
      <c r="D1255" s="8" t="s">
        <v>3897</v>
      </c>
      <c r="K1255" s="8" t="s">
        <v>311</v>
      </c>
      <c r="L1255" s="9">
        <v>41015</v>
      </c>
      <c r="S1255" s="8" t="s">
        <v>2682</v>
      </c>
      <c r="U1255" s="8" t="s">
        <v>42</v>
      </c>
      <c r="V1255" s="8">
        <f>0</f>
        <v>0</v>
      </c>
      <c r="X1255" s="8" t="s">
        <v>44</v>
      </c>
    </row>
    <row r="1256" spans="1:31" ht="33.75" x14ac:dyDescent="0.5">
      <c r="B1256" s="48" t="s">
        <v>76</v>
      </c>
      <c r="C1256" s="48"/>
      <c r="D1256" s="48"/>
      <c r="E1256" s="8"/>
      <c r="F1256" s="12"/>
      <c r="L1256" s="3"/>
      <c r="M1256" s="3"/>
    </row>
    <row r="1257" spans="1:31" s="4" customFormat="1" x14ac:dyDescent="0.25">
      <c r="A1257" s="8" t="s">
        <v>3949</v>
      </c>
      <c r="B1257" s="4" t="s">
        <v>3898</v>
      </c>
      <c r="C1257" s="4" t="s">
        <v>3899</v>
      </c>
      <c r="D1257" s="4" t="s">
        <v>3900</v>
      </c>
      <c r="E1257" s="4" t="s">
        <v>3901</v>
      </c>
      <c r="F1257" s="4" t="s">
        <v>36</v>
      </c>
      <c r="G1257" s="4" t="s">
        <v>3902</v>
      </c>
      <c r="H1257" s="4" t="s">
        <v>38</v>
      </c>
      <c r="J1257" s="4" t="s">
        <v>125</v>
      </c>
      <c r="K1257" s="4" t="s">
        <v>126</v>
      </c>
      <c r="L1257" s="5">
        <v>38012</v>
      </c>
      <c r="M1257" s="5">
        <v>38112</v>
      </c>
      <c r="N1257" s="4">
        <f>24</f>
        <v>24</v>
      </c>
      <c r="O1257" s="5">
        <v>45855</v>
      </c>
      <c r="R1257" s="5">
        <v>45855</v>
      </c>
      <c r="S1257" s="4" t="s">
        <v>41</v>
      </c>
      <c r="U1257" s="4" t="s">
        <v>111</v>
      </c>
      <c r="V1257" s="4">
        <f>0</f>
        <v>0</v>
      </c>
      <c r="W1257" s="4" t="s">
        <v>3903</v>
      </c>
      <c r="X1257" s="4" t="s">
        <v>44</v>
      </c>
      <c r="Y1257" s="4" t="s">
        <v>112</v>
      </c>
      <c r="AC1257" s="5">
        <v>45124</v>
      </c>
    </row>
    <row r="1258" spans="1:31" s="8" customFormat="1" x14ac:dyDescent="0.25">
      <c r="A1258" s="8" t="s">
        <v>3949</v>
      </c>
      <c r="B1258" s="8" t="s">
        <v>3904</v>
      </c>
      <c r="C1258" s="8" t="s">
        <v>3905</v>
      </c>
      <c r="D1258" s="8" t="s">
        <v>3906</v>
      </c>
      <c r="F1258" s="8" t="s">
        <v>3907</v>
      </c>
      <c r="G1258" s="8" t="s">
        <v>3908</v>
      </c>
      <c r="H1258" s="8" t="s">
        <v>38</v>
      </c>
      <c r="J1258" s="8" t="s">
        <v>125</v>
      </c>
      <c r="K1258" s="8" t="s">
        <v>126</v>
      </c>
      <c r="L1258" s="9">
        <v>38099</v>
      </c>
      <c r="M1258" s="9">
        <v>38099</v>
      </c>
      <c r="S1258" s="8" t="s">
        <v>41</v>
      </c>
      <c r="U1258" s="8" t="s">
        <v>42</v>
      </c>
      <c r="V1258" s="8">
        <f>0</f>
        <v>0</v>
      </c>
      <c r="W1258" s="8" t="s">
        <v>128</v>
      </c>
      <c r="X1258" s="8" t="s">
        <v>44</v>
      </c>
    </row>
    <row r="1259" spans="1:31" x14ac:dyDescent="0.25">
      <c r="B1259" t="s">
        <v>3909</v>
      </c>
      <c r="C1259" t="s">
        <v>3910</v>
      </c>
      <c r="D1259" t="s">
        <v>3911</v>
      </c>
      <c r="H1259" t="s">
        <v>38</v>
      </c>
      <c r="J1259" t="s">
        <v>377</v>
      </c>
      <c r="K1259" t="s">
        <v>378</v>
      </c>
      <c r="L1259" s="3">
        <v>39112</v>
      </c>
      <c r="M1259" s="3">
        <v>39153</v>
      </c>
      <c r="S1259" t="s">
        <v>41</v>
      </c>
      <c r="T1259" t="s">
        <v>2524</v>
      </c>
      <c r="U1259" t="s">
        <v>42</v>
      </c>
      <c r="V1259">
        <f>0</f>
        <v>0</v>
      </c>
      <c r="W1259" t="s">
        <v>2525</v>
      </c>
      <c r="X1259" t="s">
        <v>44</v>
      </c>
    </row>
    <row r="1260" spans="1:31" ht="33.75" x14ac:dyDescent="0.5">
      <c r="B1260" s="48" t="s">
        <v>3912</v>
      </c>
      <c r="C1260" s="48"/>
      <c r="D1260" s="48"/>
      <c r="E1260" s="8"/>
      <c r="F1260" s="12"/>
      <c r="L1260" s="3"/>
      <c r="M1260" s="3"/>
    </row>
    <row r="1261" spans="1:31" s="4" customFormat="1" x14ac:dyDescent="0.25">
      <c r="A1261" s="8" t="s">
        <v>3949</v>
      </c>
      <c r="B1261" s="4" t="s">
        <v>3913</v>
      </c>
      <c r="C1261" s="4" t="s">
        <v>3914</v>
      </c>
      <c r="D1261" s="4" t="s">
        <v>3915</v>
      </c>
      <c r="E1261" s="4" t="s">
        <v>3916</v>
      </c>
      <c r="F1261" s="4" t="s">
        <v>3917</v>
      </c>
      <c r="G1261" s="4" t="s">
        <v>3918</v>
      </c>
      <c r="H1261" s="4" t="s">
        <v>38</v>
      </c>
      <c r="K1261" s="4" t="s">
        <v>39</v>
      </c>
      <c r="L1261" s="5">
        <v>42212</v>
      </c>
      <c r="M1261" s="5">
        <v>42212</v>
      </c>
      <c r="N1261" s="4">
        <f>24</f>
        <v>24</v>
      </c>
      <c r="O1261" s="5">
        <v>42943</v>
      </c>
      <c r="R1261" s="5">
        <v>42943</v>
      </c>
      <c r="S1261" s="4" t="s">
        <v>3919</v>
      </c>
      <c r="U1261" s="4" t="s">
        <v>42</v>
      </c>
      <c r="V1261" s="4">
        <f>0</f>
        <v>0</v>
      </c>
      <c r="X1261" s="4" t="s">
        <v>44</v>
      </c>
      <c r="Y1261" s="4" t="s">
        <v>112</v>
      </c>
      <c r="AE1261" s="5">
        <v>45579</v>
      </c>
    </row>
    <row r="1262" spans="1:31" s="4" customFormat="1" x14ac:dyDescent="0.25">
      <c r="A1262" s="8" t="s">
        <v>3949</v>
      </c>
      <c r="B1262" s="4" t="s">
        <v>3920</v>
      </c>
      <c r="C1262" s="4" t="s">
        <v>3914</v>
      </c>
      <c r="D1262" s="4" t="s">
        <v>3921</v>
      </c>
      <c r="E1262" s="4" t="s">
        <v>3922</v>
      </c>
      <c r="F1262" s="4" t="s">
        <v>3923</v>
      </c>
      <c r="G1262" s="4" t="s">
        <v>3924</v>
      </c>
      <c r="H1262" s="4" t="s">
        <v>38</v>
      </c>
      <c r="K1262" s="4" t="s">
        <v>39</v>
      </c>
      <c r="L1262" s="5">
        <v>44895</v>
      </c>
      <c r="M1262" s="5">
        <v>44895</v>
      </c>
      <c r="U1262" s="4" t="s">
        <v>42</v>
      </c>
      <c r="V1262" s="4">
        <f>10045.45</f>
        <v>10045.450000000001</v>
      </c>
      <c r="X1262" s="4" t="s">
        <v>71</v>
      </c>
      <c r="AD1262" s="5">
        <v>45588</v>
      </c>
    </row>
    <row r="1263" spans="1:31" s="4" customFormat="1" x14ac:dyDescent="0.25">
      <c r="A1263" s="8" t="s">
        <v>3949</v>
      </c>
      <c r="B1263" s="4" t="s">
        <v>3925</v>
      </c>
      <c r="C1263" s="4" t="s">
        <v>3914</v>
      </c>
      <c r="D1263" s="4" t="s">
        <v>3926</v>
      </c>
      <c r="E1263" s="4" t="s">
        <v>3927</v>
      </c>
      <c r="F1263" s="4" t="s">
        <v>3928</v>
      </c>
      <c r="G1263" s="4" t="s">
        <v>3929</v>
      </c>
      <c r="H1263" s="4" t="s">
        <v>38</v>
      </c>
      <c r="K1263" s="4" t="s">
        <v>39</v>
      </c>
      <c r="L1263" s="5">
        <v>44737</v>
      </c>
      <c r="U1263" s="4" t="s">
        <v>42</v>
      </c>
      <c r="V1263" s="4">
        <f>7331.99</f>
        <v>7331.99</v>
      </c>
      <c r="X1263" s="4" t="s">
        <v>71</v>
      </c>
      <c r="AD1263" s="5">
        <v>45569</v>
      </c>
    </row>
    <row r="1264" spans="1:31" s="4" customFormat="1" x14ac:dyDescent="0.25">
      <c r="A1264" s="8" t="s">
        <v>3949</v>
      </c>
      <c r="B1264" s="4" t="s">
        <v>3930</v>
      </c>
      <c r="C1264" s="4" t="s">
        <v>3914</v>
      </c>
      <c r="D1264" s="4" t="s">
        <v>3931</v>
      </c>
      <c r="E1264" s="4" t="s">
        <v>3932</v>
      </c>
      <c r="F1264" s="4" t="s">
        <v>3923</v>
      </c>
      <c r="G1264" s="4" t="s">
        <v>3924</v>
      </c>
      <c r="H1264" s="4" t="s">
        <v>38</v>
      </c>
      <c r="K1264" s="4" t="s">
        <v>39</v>
      </c>
      <c r="L1264" s="5">
        <v>44102</v>
      </c>
      <c r="M1264" s="5">
        <v>44102</v>
      </c>
      <c r="N1264" s="4">
        <f>24</f>
        <v>24</v>
      </c>
      <c r="O1264" s="5">
        <v>44832</v>
      </c>
      <c r="R1264" s="5">
        <v>44832</v>
      </c>
      <c r="S1264" s="4" t="s">
        <v>3933</v>
      </c>
      <c r="U1264" s="4" t="s">
        <v>42</v>
      </c>
      <c r="V1264" s="4">
        <f>0</f>
        <v>0</v>
      </c>
      <c r="X1264" s="4" t="s">
        <v>71</v>
      </c>
      <c r="Y1264" s="4" t="s">
        <v>112</v>
      </c>
      <c r="AD1264" s="5">
        <v>45259</v>
      </c>
    </row>
    <row r="1265" spans="2:29" ht="18.75" x14ac:dyDescent="0.3">
      <c r="B1265" s="2"/>
      <c r="C1265" s="2"/>
      <c r="D1265" s="2"/>
      <c r="L1265" s="3"/>
      <c r="M1265" s="3"/>
    </row>
    <row r="1266" spans="2:29" x14ac:dyDescent="0.25">
      <c r="L1266" s="3"/>
      <c r="M1266" s="3"/>
      <c r="O1266" s="3"/>
      <c r="R1266" s="3"/>
      <c r="AC1266" s="3"/>
    </row>
  </sheetData>
  <autoFilter ref="B1:AE1266" xr:uid="{00000000-0001-0000-0000-000000000000}"/>
  <sortState xmlns:xlrd2="http://schemas.microsoft.com/office/spreadsheetml/2017/richdata2" ref="B2:AE1269">
    <sortCondition ref="B19:B1266"/>
  </sortState>
  <mergeCells count="9">
    <mergeCell ref="B1151:D1151"/>
    <mergeCell ref="B1256:D1256"/>
    <mergeCell ref="B1260:D1260"/>
    <mergeCell ref="B2:D2"/>
    <mergeCell ref="B3:D3"/>
    <mergeCell ref="B4:D4"/>
    <mergeCell ref="B15:D15"/>
    <mergeCell ref="B175:D175"/>
    <mergeCell ref="B1144:D1144"/>
  </mergeCells>
  <phoneticPr fontId="6" type="noConversion"/>
  <pageMargins left="0.70866141732283472" right="0.39370078740157483" top="0.74803149606299213" bottom="0.3937007874015748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AE074-E136-4C0B-B608-5714BFBB594D}">
  <dimension ref="A1:E23"/>
  <sheetViews>
    <sheetView zoomScale="130" zoomScaleNormal="130" workbookViewId="0">
      <selection activeCell="E10" sqref="E10:E11"/>
    </sheetView>
  </sheetViews>
  <sheetFormatPr baseColWidth="10" defaultRowHeight="15" x14ac:dyDescent="0.25"/>
  <cols>
    <col min="1" max="1" width="26.5703125" customWidth="1"/>
    <col min="2" max="2" width="16" customWidth="1"/>
    <col min="3" max="3" width="21.5703125" customWidth="1"/>
    <col min="5" max="5" width="13.7109375" bestFit="1" customWidth="1"/>
  </cols>
  <sheetData>
    <row r="1" spans="1:5" x14ac:dyDescent="0.25">
      <c r="A1" s="49" t="s">
        <v>3951</v>
      </c>
      <c r="B1" s="49"/>
      <c r="C1" s="49"/>
    </row>
    <row r="2" spans="1:5" x14ac:dyDescent="0.25">
      <c r="B2" s="39"/>
      <c r="C2" s="39"/>
    </row>
    <row r="3" spans="1:5" x14ac:dyDescent="0.25">
      <c r="A3" s="38" t="s">
        <v>3967</v>
      </c>
      <c r="C3" s="30"/>
    </row>
    <row r="4" spans="1:5" s="40" customFormat="1" ht="30" x14ac:dyDescent="0.25">
      <c r="A4" s="31" t="s">
        <v>3952</v>
      </c>
      <c r="B4" s="31" t="s">
        <v>3953</v>
      </c>
      <c r="C4" s="31" t="s">
        <v>3954</v>
      </c>
    </row>
    <row r="5" spans="1:5" s="40" customFormat="1" ht="24" x14ac:dyDescent="0.25">
      <c r="A5" s="41" t="s">
        <v>3955</v>
      </c>
      <c r="B5" s="42">
        <v>0</v>
      </c>
      <c r="C5" s="43" t="s">
        <v>3956</v>
      </c>
    </row>
    <row r="6" spans="1:5" s="40" customFormat="1" ht="24" x14ac:dyDescent="0.25">
      <c r="A6" s="41" t="s">
        <v>31</v>
      </c>
      <c r="B6" s="42">
        <v>0</v>
      </c>
      <c r="C6" s="43" t="s">
        <v>3956</v>
      </c>
    </row>
    <row r="7" spans="1:5" s="40" customFormat="1" ht="24" x14ac:dyDescent="0.25">
      <c r="A7" s="41" t="s">
        <v>3957</v>
      </c>
      <c r="B7" s="42">
        <v>235977.59999999977</v>
      </c>
      <c r="C7" s="43" t="s">
        <v>3956</v>
      </c>
    </row>
    <row r="8" spans="1:5" s="40" customFormat="1" ht="24" x14ac:dyDescent="0.25">
      <c r="A8" s="41" t="s">
        <v>3958</v>
      </c>
      <c r="B8" s="42">
        <v>8238.6</v>
      </c>
      <c r="C8" s="43" t="s">
        <v>3956</v>
      </c>
    </row>
    <row r="9" spans="1:5" s="40" customFormat="1" ht="24" x14ac:dyDescent="0.25">
      <c r="A9" s="41" t="s">
        <v>3959</v>
      </c>
      <c r="B9" s="42">
        <v>3323.7499999999991</v>
      </c>
      <c r="C9" s="43" t="s">
        <v>3956</v>
      </c>
    </row>
    <row r="10" spans="1:5" s="40" customFormat="1" ht="24" x14ac:dyDescent="0.25">
      <c r="A10" s="41" t="s">
        <v>3960</v>
      </c>
      <c r="B10" s="42">
        <v>3173.1999999999989</v>
      </c>
      <c r="C10" s="43" t="s">
        <v>3956</v>
      </c>
    </row>
    <row r="11" spans="1:5" s="40" customFormat="1" x14ac:dyDescent="0.25">
      <c r="A11" s="44" t="s">
        <v>3961</v>
      </c>
      <c r="B11" s="45">
        <f>SUM(B5:B10)</f>
        <v>250713.14999999979</v>
      </c>
      <c r="C11" s="46"/>
      <c r="E11" s="47"/>
    </row>
    <row r="12" spans="1:5" s="40" customFormat="1" ht="15.75" customHeight="1" x14ac:dyDescent="0.25"/>
    <row r="13" spans="1:5" s="40" customFormat="1" ht="15.75" customHeight="1" x14ac:dyDescent="0.25">
      <c r="A13" s="38" t="s">
        <v>3968</v>
      </c>
    </row>
    <row r="14" spans="1:5" s="40" customFormat="1" ht="30" x14ac:dyDescent="0.25">
      <c r="A14" s="31" t="s">
        <v>3952</v>
      </c>
      <c r="B14" s="31" t="s">
        <v>3953</v>
      </c>
      <c r="C14" s="31" t="s">
        <v>3954</v>
      </c>
    </row>
    <row r="15" spans="1:5" s="40" customFormat="1" ht="24" x14ac:dyDescent="0.25">
      <c r="A15" s="41" t="s">
        <v>3964</v>
      </c>
      <c r="B15" s="42">
        <v>16375.320000000005</v>
      </c>
      <c r="C15" s="43" t="s">
        <v>3956</v>
      </c>
    </row>
    <row r="16" spans="1:5" s="40" customFormat="1" x14ac:dyDescent="0.25">
      <c r="A16" s="44" t="s">
        <v>3961</v>
      </c>
      <c r="B16" s="45">
        <f>SUM(B15)</f>
        <v>16375.320000000005</v>
      </c>
      <c r="C16" s="46"/>
    </row>
    <row r="19" spans="1:3" x14ac:dyDescent="0.25">
      <c r="A19" s="38" t="s">
        <v>3969</v>
      </c>
    </row>
    <row r="20" spans="1:3" ht="30" x14ac:dyDescent="0.25">
      <c r="A20" s="31" t="s">
        <v>3952</v>
      </c>
      <c r="B20" s="31" t="s">
        <v>3953</v>
      </c>
      <c r="C20" s="31" t="s">
        <v>3954</v>
      </c>
    </row>
    <row r="21" spans="1:3" x14ac:dyDescent="0.25">
      <c r="A21" s="32" t="s">
        <v>3965</v>
      </c>
      <c r="B21" s="36">
        <v>137317.34</v>
      </c>
      <c r="C21" s="37"/>
    </row>
    <row r="22" spans="1:3" x14ac:dyDescent="0.25">
      <c r="A22" s="32" t="s">
        <v>3966</v>
      </c>
      <c r="B22" s="36">
        <v>10000</v>
      </c>
      <c r="C22" s="37"/>
    </row>
    <row r="23" spans="1:3" x14ac:dyDescent="0.25">
      <c r="A23" s="33" t="s">
        <v>3961</v>
      </c>
      <c r="B23" s="34">
        <v>147317.34</v>
      </c>
      <c r="C23" s="35"/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94BAD-F1A7-4C88-B22C-03A3EF51B0AE}">
  <dimension ref="A1:AE1017"/>
  <sheetViews>
    <sheetView tabSelected="1" topLeftCell="A812" workbookViewId="0">
      <selection activeCell="C1020" sqref="C1020"/>
    </sheetView>
  </sheetViews>
  <sheetFormatPr baseColWidth="10" defaultColWidth="10.7109375" defaultRowHeight="15" x14ac:dyDescent="0.25"/>
  <cols>
    <col min="1" max="1" width="23.85546875" style="21" bestFit="1" customWidth="1"/>
    <col min="2" max="2" width="11.42578125" style="21" customWidth="1"/>
    <col min="3" max="3" width="33.85546875" style="21" bestFit="1" customWidth="1"/>
    <col min="4" max="4" width="77.5703125" style="21" bestFit="1" customWidth="1"/>
    <col min="5" max="5" width="15.42578125" style="21" customWidth="1"/>
    <col min="6" max="6" width="38.7109375" style="21" bestFit="1" customWidth="1"/>
    <col min="7" max="7" width="43.28515625" style="21" bestFit="1" customWidth="1"/>
    <col min="8" max="8" width="12.42578125" style="21" customWidth="1"/>
    <col min="9" max="9" width="10.7109375" style="21"/>
    <col min="10" max="10" width="25" style="21" customWidth="1"/>
    <col min="11" max="11" width="29.140625" style="21" bestFit="1" customWidth="1"/>
    <col min="12" max="12" width="19.7109375" style="23" customWidth="1"/>
    <col min="13" max="13" width="16.5703125" style="23" customWidth="1"/>
    <col min="14" max="14" width="20.7109375" style="21" customWidth="1"/>
    <col min="15" max="15" width="22" style="23" customWidth="1"/>
    <col min="16" max="16" width="22.85546875" style="23" customWidth="1"/>
    <col min="17" max="17" width="18.85546875" style="23" customWidth="1"/>
    <col min="18" max="18" width="16.7109375" style="23" customWidth="1"/>
    <col min="19" max="19" width="12.42578125" style="21" customWidth="1"/>
    <col min="20" max="20" width="27.28515625" style="21" customWidth="1"/>
    <col min="21" max="21" width="12" style="21" customWidth="1"/>
    <col min="22" max="22" width="10.7109375" style="21"/>
    <col min="23" max="23" width="14.28515625" style="21" customWidth="1"/>
    <col min="24" max="24" width="12" style="21" customWidth="1"/>
    <col min="25" max="25" width="18.140625" style="21" customWidth="1"/>
    <col min="26" max="26" width="18.85546875" style="21" customWidth="1"/>
    <col min="27" max="27" width="23.5703125" style="21" customWidth="1"/>
    <col min="28" max="28" width="18.85546875" style="23" customWidth="1"/>
    <col min="29" max="29" width="20.42578125" style="23" customWidth="1"/>
    <col min="30" max="30" width="21" style="23" customWidth="1"/>
    <col min="31" max="31" width="18.7109375" style="23" customWidth="1"/>
    <col min="32" max="16384" width="10.7109375" style="21"/>
  </cols>
  <sheetData>
    <row r="1" spans="1:31" s="28" customFormat="1" ht="21" x14ac:dyDescent="0.25">
      <c r="A1" s="27" t="s">
        <v>3962</v>
      </c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7" t="s">
        <v>5</v>
      </c>
      <c r="H1" s="27" t="s">
        <v>6</v>
      </c>
      <c r="I1" s="27" t="s">
        <v>7</v>
      </c>
      <c r="J1" s="27" t="s">
        <v>8</v>
      </c>
      <c r="K1" s="27" t="s">
        <v>9</v>
      </c>
      <c r="L1" s="29" t="s">
        <v>10</v>
      </c>
      <c r="M1" s="29" t="s">
        <v>11</v>
      </c>
      <c r="N1" s="27" t="s">
        <v>12</v>
      </c>
      <c r="O1" s="29" t="s">
        <v>13</v>
      </c>
      <c r="P1" s="29" t="s">
        <v>14</v>
      </c>
      <c r="Q1" s="29" t="s">
        <v>15</v>
      </c>
      <c r="R1" s="29" t="s">
        <v>16</v>
      </c>
      <c r="S1" s="27" t="s">
        <v>17</v>
      </c>
      <c r="T1" s="27" t="s">
        <v>18</v>
      </c>
      <c r="U1" s="27" t="s">
        <v>19</v>
      </c>
      <c r="V1" s="27" t="s">
        <v>20</v>
      </c>
      <c r="W1" s="27" t="s">
        <v>21</v>
      </c>
      <c r="X1" s="27" t="s">
        <v>3963</v>
      </c>
      <c r="Y1" s="27" t="s">
        <v>22</v>
      </c>
      <c r="Z1" s="27" t="s">
        <v>23</v>
      </c>
      <c r="AA1" s="27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</row>
    <row r="2" spans="1:31" ht="33.75" x14ac:dyDescent="0.25">
      <c r="B2" s="20" t="s">
        <v>31</v>
      </c>
    </row>
    <row r="3" spans="1:31" x14ac:dyDescent="0.25">
      <c r="A3" s="21" t="str">
        <f>+IF(A2="",B2,A2)</f>
        <v>Aplicaciones informáticas</v>
      </c>
      <c r="B3" s="21" t="s">
        <v>32</v>
      </c>
      <c r="C3" s="21" t="s">
        <v>33</v>
      </c>
      <c r="D3" s="21" t="s">
        <v>34</v>
      </c>
      <c r="E3" s="21" t="s">
        <v>35</v>
      </c>
      <c r="F3" s="21" t="s">
        <v>36</v>
      </c>
      <c r="G3" s="21" t="s">
        <v>37</v>
      </c>
      <c r="H3" s="21" t="s">
        <v>38</v>
      </c>
      <c r="J3" s="21" t="s">
        <v>39</v>
      </c>
      <c r="K3" s="21" t="s">
        <v>40</v>
      </c>
      <c r="L3" s="23">
        <v>38012</v>
      </c>
      <c r="M3" s="23">
        <v>38132</v>
      </c>
      <c r="S3" s="21" t="s">
        <v>41</v>
      </c>
      <c r="U3" s="21" t="s">
        <v>42</v>
      </c>
      <c r="V3" s="21">
        <v>0</v>
      </c>
      <c r="W3" s="21" t="s">
        <v>43</v>
      </c>
      <c r="X3" s="21" t="s">
        <v>44</v>
      </c>
    </row>
    <row r="4" spans="1:31" x14ac:dyDescent="0.25">
      <c r="A4" s="21" t="str">
        <f t="shared" ref="A4:A67" si="0">+IF(A3="",B3,A3)</f>
        <v>Aplicaciones informáticas</v>
      </c>
      <c r="B4" s="21" t="s">
        <v>45</v>
      </c>
      <c r="C4" s="21" t="s">
        <v>46</v>
      </c>
      <c r="F4" s="21" t="s">
        <v>47</v>
      </c>
      <c r="G4" s="21" t="s">
        <v>48</v>
      </c>
      <c r="H4" s="21" t="s">
        <v>38</v>
      </c>
      <c r="J4" s="21" t="s">
        <v>39</v>
      </c>
      <c r="K4" s="21" t="s">
        <v>40</v>
      </c>
      <c r="L4" s="23">
        <v>38075</v>
      </c>
      <c r="M4" s="23">
        <v>38076</v>
      </c>
      <c r="S4" s="21" t="s">
        <v>41</v>
      </c>
      <c r="U4" s="21" t="s">
        <v>42</v>
      </c>
      <c r="V4" s="21">
        <v>0</v>
      </c>
      <c r="W4" s="21" t="s">
        <v>49</v>
      </c>
      <c r="X4" s="21" t="s">
        <v>44</v>
      </c>
    </row>
    <row r="5" spans="1:31" x14ac:dyDescent="0.25">
      <c r="A5" s="21" t="str">
        <f t="shared" si="0"/>
        <v>Aplicaciones informáticas</v>
      </c>
      <c r="B5" s="21" t="s">
        <v>50</v>
      </c>
      <c r="C5" s="21" t="s">
        <v>51</v>
      </c>
      <c r="D5" s="21" t="s">
        <v>52</v>
      </c>
      <c r="F5" s="21" t="s">
        <v>53</v>
      </c>
      <c r="G5" s="21" t="s">
        <v>54</v>
      </c>
      <c r="H5" s="21" t="s">
        <v>38</v>
      </c>
      <c r="J5" s="21" t="s">
        <v>39</v>
      </c>
      <c r="K5" s="21" t="s">
        <v>40</v>
      </c>
      <c r="L5" s="23">
        <v>38139</v>
      </c>
      <c r="M5" s="23">
        <v>38142</v>
      </c>
      <c r="S5" s="21" t="s">
        <v>41</v>
      </c>
      <c r="U5" s="21" t="s">
        <v>42</v>
      </c>
      <c r="V5" s="21">
        <v>0</v>
      </c>
      <c r="W5" s="21" t="s">
        <v>55</v>
      </c>
      <c r="X5" s="21" t="s">
        <v>44</v>
      </c>
      <c r="AD5" s="23">
        <v>44091</v>
      </c>
    </row>
    <row r="6" spans="1:31" x14ac:dyDescent="0.25">
      <c r="A6" s="21" t="str">
        <f t="shared" si="0"/>
        <v>Aplicaciones informáticas</v>
      </c>
      <c r="B6" s="21" t="s">
        <v>56</v>
      </c>
      <c r="C6" s="21" t="s">
        <v>57</v>
      </c>
      <c r="D6" s="21" t="s">
        <v>58</v>
      </c>
      <c r="F6" s="21" t="s">
        <v>59</v>
      </c>
      <c r="H6" s="21" t="s">
        <v>60</v>
      </c>
      <c r="K6" s="21" t="s">
        <v>39</v>
      </c>
      <c r="L6" s="23">
        <v>38121</v>
      </c>
      <c r="M6" s="23">
        <v>38121</v>
      </c>
      <c r="S6" s="21" t="s">
        <v>61</v>
      </c>
      <c r="U6" s="21" t="s">
        <v>42</v>
      </c>
      <c r="V6" s="21">
        <v>0</v>
      </c>
      <c r="W6" s="21" t="s">
        <v>62</v>
      </c>
      <c r="X6" s="21" t="s">
        <v>44</v>
      </c>
    </row>
    <row r="7" spans="1:31" x14ac:dyDescent="0.25">
      <c r="A7" s="21" t="str">
        <f t="shared" si="0"/>
        <v>Aplicaciones informáticas</v>
      </c>
      <c r="B7" s="21" t="s">
        <v>63</v>
      </c>
      <c r="C7" s="21" t="s">
        <v>64</v>
      </c>
      <c r="D7" s="21" t="s">
        <v>65</v>
      </c>
      <c r="E7" s="21" t="s">
        <v>66</v>
      </c>
      <c r="F7" s="21" t="s">
        <v>67</v>
      </c>
      <c r="G7" s="21" t="s">
        <v>68</v>
      </c>
      <c r="K7" s="21" t="s">
        <v>69</v>
      </c>
      <c r="L7" s="23">
        <v>41611</v>
      </c>
      <c r="M7" s="23">
        <v>41611</v>
      </c>
      <c r="S7" s="21" t="s">
        <v>70</v>
      </c>
      <c r="U7" s="21" t="s">
        <v>42</v>
      </c>
      <c r="V7" s="21">
        <v>0</v>
      </c>
      <c r="X7" s="21" t="s">
        <v>71</v>
      </c>
    </row>
    <row r="8" spans="1:31" x14ac:dyDescent="0.25">
      <c r="A8" s="21" t="str">
        <f t="shared" si="0"/>
        <v>Aplicaciones informáticas</v>
      </c>
      <c r="B8" s="21" t="s">
        <v>72</v>
      </c>
      <c r="C8" s="21" t="s">
        <v>73</v>
      </c>
      <c r="D8" s="21" t="s">
        <v>74</v>
      </c>
      <c r="F8" s="21" t="s">
        <v>75</v>
      </c>
      <c r="K8" s="21" t="s">
        <v>76</v>
      </c>
      <c r="L8" s="23">
        <v>41983</v>
      </c>
      <c r="M8" s="23">
        <v>41988</v>
      </c>
      <c r="S8" s="21" t="s">
        <v>77</v>
      </c>
      <c r="U8" s="21" t="s">
        <v>42</v>
      </c>
      <c r="V8" s="21">
        <v>0</v>
      </c>
      <c r="X8" s="21" t="s">
        <v>44</v>
      </c>
    </row>
    <row r="9" spans="1:31" x14ac:dyDescent="0.25">
      <c r="A9" s="21" t="str">
        <f t="shared" si="0"/>
        <v>Aplicaciones informáticas</v>
      </c>
      <c r="B9" s="21" t="s">
        <v>78</v>
      </c>
      <c r="C9" s="21" t="s">
        <v>79</v>
      </c>
      <c r="D9" s="21" t="s">
        <v>80</v>
      </c>
      <c r="F9" s="21" t="s">
        <v>81</v>
      </c>
      <c r="G9" s="21" t="s">
        <v>82</v>
      </c>
      <c r="K9" s="21" t="s">
        <v>83</v>
      </c>
      <c r="L9" s="23">
        <v>41983</v>
      </c>
      <c r="M9" s="23">
        <v>41988</v>
      </c>
      <c r="S9" s="21" t="s">
        <v>77</v>
      </c>
      <c r="U9" s="21" t="s">
        <v>42</v>
      </c>
      <c r="V9" s="21">
        <v>0</v>
      </c>
      <c r="X9" s="21" t="s">
        <v>44</v>
      </c>
    </row>
    <row r="10" spans="1:31" ht="33.75" x14ac:dyDescent="0.25">
      <c r="B10" s="20" t="s">
        <v>3957</v>
      </c>
    </row>
    <row r="11" spans="1:31" x14ac:dyDescent="0.25">
      <c r="A11" s="21" t="str">
        <f t="shared" si="0"/>
        <v>Maquinaria</v>
      </c>
      <c r="B11" s="21" t="s">
        <v>101</v>
      </c>
      <c r="C11" s="21" t="s">
        <v>102</v>
      </c>
      <c r="D11" s="21" t="s">
        <v>103</v>
      </c>
      <c r="E11" s="21" t="s">
        <v>104</v>
      </c>
      <c r="F11" s="21" t="s">
        <v>105</v>
      </c>
      <c r="G11" s="21" t="s">
        <v>106</v>
      </c>
      <c r="H11" s="21" t="s">
        <v>38</v>
      </c>
      <c r="J11" s="21" t="s">
        <v>107</v>
      </c>
      <c r="K11" s="21" t="s">
        <v>108</v>
      </c>
      <c r="L11" s="23">
        <v>38012</v>
      </c>
      <c r="M11" s="23">
        <v>38028</v>
      </c>
      <c r="N11" s="21">
        <v>12</v>
      </c>
      <c r="O11" s="23">
        <v>45799</v>
      </c>
      <c r="Q11" s="23">
        <v>45852</v>
      </c>
      <c r="R11" s="23">
        <v>45799</v>
      </c>
      <c r="S11" s="21" t="s">
        <v>109</v>
      </c>
      <c r="T11" s="21" t="s">
        <v>110</v>
      </c>
      <c r="U11" s="21" t="s">
        <v>111</v>
      </c>
      <c r="V11" s="21">
        <v>0</v>
      </c>
      <c r="W11" s="21" t="s">
        <v>108</v>
      </c>
      <c r="X11" s="21" t="s">
        <v>44</v>
      </c>
      <c r="Y11" s="21" t="s">
        <v>112</v>
      </c>
      <c r="AA11" s="21" t="s">
        <v>113</v>
      </c>
      <c r="AC11" s="23">
        <v>45434</v>
      </c>
    </row>
    <row r="12" spans="1:31" x14ac:dyDescent="0.25">
      <c r="A12" s="21" t="str">
        <f t="shared" si="0"/>
        <v>Maquinaria</v>
      </c>
      <c r="B12" s="21" t="s">
        <v>114</v>
      </c>
      <c r="C12" s="21" t="s">
        <v>115</v>
      </c>
      <c r="D12" s="21" t="s">
        <v>116</v>
      </c>
      <c r="E12" s="21" t="s">
        <v>117</v>
      </c>
      <c r="F12" s="21" t="s">
        <v>105</v>
      </c>
      <c r="G12" s="21" t="s">
        <v>118</v>
      </c>
      <c r="H12" s="21" t="s">
        <v>38</v>
      </c>
      <c r="J12" s="21" t="s">
        <v>107</v>
      </c>
      <c r="K12" s="21" t="s">
        <v>108</v>
      </c>
      <c r="L12" s="23">
        <v>38012</v>
      </c>
      <c r="M12" s="23">
        <v>38028</v>
      </c>
      <c r="N12" s="21">
        <v>12</v>
      </c>
      <c r="O12" s="23">
        <v>45799</v>
      </c>
      <c r="R12" s="23">
        <v>45799</v>
      </c>
      <c r="S12" s="21" t="s">
        <v>41</v>
      </c>
      <c r="T12" s="21" t="s">
        <v>119</v>
      </c>
      <c r="U12" s="21" t="s">
        <v>111</v>
      </c>
      <c r="V12" s="21">
        <v>0</v>
      </c>
      <c r="W12" s="21" t="s">
        <v>108</v>
      </c>
      <c r="X12" s="21" t="s">
        <v>44</v>
      </c>
      <c r="Y12" s="21" t="s">
        <v>112</v>
      </c>
      <c r="AC12" s="23">
        <v>45434</v>
      </c>
    </row>
    <row r="13" spans="1:31" x14ac:dyDescent="0.25">
      <c r="A13" s="21" t="str">
        <f t="shared" si="0"/>
        <v>Maquinaria</v>
      </c>
      <c r="B13" s="21" t="s">
        <v>120</v>
      </c>
      <c r="C13" s="21" t="s">
        <v>121</v>
      </c>
      <c r="D13" s="21" t="s">
        <v>122</v>
      </c>
      <c r="E13" s="21" t="s">
        <v>123</v>
      </c>
      <c r="F13" s="21" t="s">
        <v>105</v>
      </c>
      <c r="G13" s="21" t="s">
        <v>124</v>
      </c>
      <c r="H13" s="21" t="s">
        <v>38</v>
      </c>
      <c r="J13" s="21" t="s">
        <v>125</v>
      </c>
      <c r="K13" s="21" t="s">
        <v>126</v>
      </c>
      <c r="L13" s="23">
        <v>38012</v>
      </c>
      <c r="M13" s="23">
        <v>38028</v>
      </c>
      <c r="N13" s="21">
        <v>12</v>
      </c>
      <c r="O13" s="23">
        <v>45799</v>
      </c>
      <c r="Q13" s="23">
        <v>45836</v>
      </c>
      <c r="R13" s="23">
        <v>45799</v>
      </c>
      <c r="S13" s="21" t="s">
        <v>41</v>
      </c>
      <c r="T13" s="21" t="s">
        <v>127</v>
      </c>
      <c r="U13" s="21" t="s">
        <v>111</v>
      </c>
      <c r="V13" s="21">
        <v>0</v>
      </c>
      <c r="W13" s="21" t="s">
        <v>128</v>
      </c>
      <c r="X13" s="21" t="s">
        <v>44</v>
      </c>
      <c r="Y13" s="21" t="s">
        <v>112</v>
      </c>
      <c r="AA13" s="21" t="s">
        <v>113</v>
      </c>
      <c r="AC13" s="23">
        <v>45434</v>
      </c>
    </row>
    <row r="14" spans="1:31" x14ac:dyDescent="0.25">
      <c r="A14" s="21" t="str">
        <f t="shared" si="0"/>
        <v>Maquinaria</v>
      </c>
      <c r="B14" s="21" t="s">
        <v>129</v>
      </c>
      <c r="C14" s="21" t="s">
        <v>130</v>
      </c>
      <c r="D14" s="21" t="s">
        <v>131</v>
      </c>
      <c r="E14" s="21" t="s">
        <v>132</v>
      </c>
      <c r="F14" s="21" t="s">
        <v>105</v>
      </c>
      <c r="G14" s="21" t="s">
        <v>133</v>
      </c>
      <c r="H14" s="21" t="s">
        <v>38</v>
      </c>
      <c r="J14" s="21" t="s">
        <v>125</v>
      </c>
      <c r="K14" s="21" t="s">
        <v>126</v>
      </c>
      <c r="L14" s="23">
        <v>38012</v>
      </c>
      <c r="M14" s="23">
        <v>38013</v>
      </c>
      <c r="S14" s="21" t="s">
        <v>41</v>
      </c>
      <c r="U14" s="21" t="s">
        <v>111</v>
      </c>
      <c r="V14" s="21">
        <v>0</v>
      </c>
      <c r="W14" s="21" t="s">
        <v>128</v>
      </c>
      <c r="X14" s="21" t="s">
        <v>44</v>
      </c>
      <c r="AC14" s="23">
        <v>45064</v>
      </c>
    </row>
    <row r="15" spans="1:31" x14ac:dyDescent="0.25">
      <c r="A15" s="21" t="str">
        <f t="shared" si="0"/>
        <v>Maquinaria</v>
      </c>
      <c r="B15" s="21" t="s">
        <v>134</v>
      </c>
      <c r="C15" s="21" t="s">
        <v>135</v>
      </c>
      <c r="D15" s="21" t="s">
        <v>136</v>
      </c>
      <c r="E15" s="21" t="s">
        <v>137</v>
      </c>
      <c r="F15" s="21" t="s">
        <v>105</v>
      </c>
      <c r="G15" s="21" t="s">
        <v>138</v>
      </c>
      <c r="H15" s="21" t="s">
        <v>38</v>
      </c>
      <c r="J15" s="21" t="s">
        <v>139</v>
      </c>
      <c r="K15" s="21" t="s">
        <v>140</v>
      </c>
      <c r="L15" s="23">
        <v>38012</v>
      </c>
      <c r="M15" s="23">
        <v>38113</v>
      </c>
      <c r="S15" s="21" t="s">
        <v>41</v>
      </c>
      <c r="U15" s="21" t="s">
        <v>111</v>
      </c>
      <c r="V15" s="21">
        <v>0</v>
      </c>
      <c r="W15" s="21" t="s">
        <v>43</v>
      </c>
      <c r="X15" s="21" t="s">
        <v>44</v>
      </c>
    </row>
    <row r="16" spans="1:31" x14ac:dyDescent="0.25">
      <c r="A16" s="21" t="str">
        <f t="shared" si="0"/>
        <v>Maquinaria</v>
      </c>
      <c r="B16" s="21" t="s">
        <v>141</v>
      </c>
      <c r="C16" s="21" t="s">
        <v>142</v>
      </c>
      <c r="D16" s="21" t="s">
        <v>143</v>
      </c>
      <c r="F16" s="21" t="s">
        <v>144</v>
      </c>
      <c r="G16" s="21" t="s">
        <v>145</v>
      </c>
      <c r="H16" s="21" t="s">
        <v>38</v>
      </c>
      <c r="J16" s="21" t="s">
        <v>146</v>
      </c>
      <c r="K16" s="21" t="s">
        <v>140</v>
      </c>
      <c r="L16" s="23">
        <v>38069</v>
      </c>
      <c r="M16" s="23">
        <v>38079</v>
      </c>
      <c r="P16" s="23">
        <v>45784</v>
      </c>
      <c r="R16" s="23">
        <v>45784</v>
      </c>
      <c r="S16" s="21" t="s">
        <v>41</v>
      </c>
      <c r="U16" s="21" t="s">
        <v>111</v>
      </c>
      <c r="V16" s="21">
        <v>0</v>
      </c>
      <c r="W16" s="21" t="s">
        <v>147</v>
      </c>
      <c r="X16" s="21" t="s">
        <v>44</v>
      </c>
      <c r="Z16" s="21" t="s">
        <v>113</v>
      </c>
      <c r="AD16" s="23">
        <v>45419</v>
      </c>
    </row>
    <row r="17" spans="1:30" x14ac:dyDescent="0.25">
      <c r="A17" s="21" t="str">
        <f t="shared" si="0"/>
        <v>Maquinaria</v>
      </c>
      <c r="B17" s="21" t="s">
        <v>148</v>
      </c>
      <c r="C17" s="21" t="s">
        <v>149</v>
      </c>
      <c r="D17" s="21" t="s">
        <v>150</v>
      </c>
      <c r="E17" s="21" t="s">
        <v>151</v>
      </c>
      <c r="F17" s="21" t="s">
        <v>152</v>
      </c>
      <c r="G17" s="21" t="s">
        <v>153</v>
      </c>
      <c r="H17" s="21" t="s">
        <v>38</v>
      </c>
      <c r="J17" s="21" t="s">
        <v>107</v>
      </c>
      <c r="K17" s="21" t="s">
        <v>108</v>
      </c>
      <c r="L17" s="23">
        <v>38072</v>
      </c>
      <c r="M17" s="23">
        <v>38113</v>
      </c>
      <c r="P17" s="23">
        <v>46069</v>
      </c>
      <c r="R17" s="23">
        <v>46069</v>
      </c>
      <c r="S17" s="21" t="s">
        <v>41</v>
      </c>
      <c r="U17" s="21" t="s">
        <v>111</v>
      </c>
      <c r="V17" s="21">
        <v>0</v>
      </c>
      <c r="W17" s="21" t="s">
        <v>108</v>
      </c>
      <c r="X17" s="21" t="s">
        <v>44</v>
      </c>
      <c r="Z17" s="21" t="s">
        <v>112</v>
      </c>
      <c r="AD17" s="23">
        <v>44243</v>
      </c>
    </row>
    <row r="18" spans="1:30" x14ac:dyDescent="0.25">
      <c r="A18" s="21" t="str">
        <f t="shared" si="0"/>
        <v>Maquinaria</v>
      </c>
      <c r="B18" s="21" t="s">
        <v>154</v>
      </c>
      <c r="C18" s="21" t="s">
        <v>155</v>
      </c>
      <c r="D18" s="21" t="s">
        <v>156</v>
      </c>
      <c r="E18" s="21" t="s">
        <v>157</v>
      </c>
      <c r="F18" s="21" t="s">
        <v>3936</v>
      </c>
      <c r="G18" s="21" t="s">
        <v>158</v>
      </c>
      <c r="H18" s="21" t="s">
        <v>38</v>
      </c>
      <c r="J18" s="21" t="s">
        <v>125</v>
      </c>
      <c r="K18" s="21" t="s">
        <v>126</v>
      </c>
      <c r="L18" s="23">
        <v>38012</v>
      </c>
      <c r="M18" s="23">
        <v>38013</v>
      </c>
      <c r="S18" s="21" t="s">
        <v>41</v>
      </c>
      <c r="U18" s="21" t="s">
        <v>111</v>
      </c>
      <c r="V18" s="21">
        <v>0</v>
      </c>
      <c r="W18" s="21" t="s">
        <v>128</v>
      </c>
      <c r="X18" s="21" t="s">
        <v>44</v>
      </c>
    </row>
    <row r="19" spans="1:30" x14ac:dyDescent="0.25">
      <c r="A19" s="21" t="str">
        <f t="shared" si="0"/>
        <v>Maquinaria</v>
      </c>
      <c r="B19" s="21" t="s">
        <v>159</v>
      </c>
      <c r="C19" s="21" t="s">
        <v>160</v>
      </c>
      <c r="D19" s="21" t="s">
        <v>161</v>
      </c>
      <c r="F19" s="21" t="s">
        <v>162</v>
      </c>
      <c r="G19" s="21" t="s">
        <v>163</v>
      </c>
      <c r="H19" s="21" t="s">
        <v>38</v>
      </c>
      <c r="J19" s="21" t="s">
        <v>107</v>
      </c>
      <c r="K19" s="21" t="s">
        <v>108</v>
      </c>
      <c r="L19" s="23">
        <v>38117</v>
      </c>
      <c r="M19" s="23">
        <v>38117</v>
      </c>
      <c r="S19" s="21" t="s">
        <v>41</v>
      </c>
      <c r="U19" s="21" t="s">
        <v>42</v>
      </c>
      <c r="V19" s="21">
        <v>0</v>
      </c>
      <c r="W19" s="21" t="s">
        <v>108</v>
      </c>
      <c r="X19" s="21" t="s">
        <v>44</v>
      </c>
    </row>
    <row r="20" spans="1:30" x14ac:dyDescent="0.25">
      <c r="A20" s="21" t="str">
        <f t="shared" si="0"/>
        <v>Maquinaria</v>
      </c>
      <c r="B20" s="21" t="s">
        <v>164</v>
      </c>
      <c r="C20" s="21" t="s">
        <v>165</v>
      </c>
      <c r="D20" s="21" t="s">
        <v>166</v>
      </c>
      <c r="E20" s="21" t="s">
        <v>167</v>
      </c>
      <c r="F20" s="21" t="s">
        <v>105</v>
      </c>
      <c r="H20" s="21" t="s">
        <v>38</v>
      </c>
      <c r="J20" s="21" t="s">
        <v>107</v>
      </c>
      <c r="K20" s="21" t="s">
        <v>108</v>
      </c>
      <c r="L20" s="23">
        <v>38012</v>
      </c>
      <c r="M20" s="23">
        <v>38028</v>
      </c>
      <c r="S20" s="21" t="s">
        <v>109</v>
      </c>
      <c r="U20" s="21" t="s">
        <v>42</v>
      </c>
      <c r="V20" s="21">
        <v>0</v>
      </c>
      <c r="W20" s="21" t="s">
        <v>49</v>
      </c>
      <c r="X20" s="21" t="s">
        <v>44</v>
      </c>
    </row>
    <row r="21" spans="1:30" x14ac:dyDescent="0.25">
      <c r="A21" s="21" t="str">
        <f t="shared" si="0"/>
        <v>Maquinaria</v>
      </c>
      <c r="B21" s="21" t="s">
        <v>168</v>
      </c>
      <c r="C21" s="21" t="s">
        <v>169</v>
      </c>
      <c r="D21" s="21" t="s">
        <v>170</v>
      </c>
      <c r="E21" s="21" t="s">
        <v>171</v>
      </c>
      <c r="F21" s="21" t="s">
        <v>105</v>
      </c>
      <c r="H21" s="21" t="s">
        <v>38</v>
      </c>
      <c r="J21" s="21" t="s">
        <v>139</v>
      </c>
      <c r="K21" s="21" t="s">
        <v>140</v>
      </c>
      <c r="L21" s="23">
        <v>38012</v>
      </c>
      <c r="M21" s="23">
        <v>38028</v>
      </c>
      <c r="S21" s="21" t="s">
        <v>41</v>
      </c>
      <c r="U21" s="21" t="s">
        <v>42</v>
      </c>
      <c r="V21" s="21">
        <v>0</v>
      </c>
      <c r="W21" s="21" t="s">
        <v>49</v>
      </c>
      <c r="X21" s="21" t="s">
        <v>44</v>
      </c>
    </row>
    <row r="22" spans="1:30" x14ac:dyDescent="0.25">
      <c r="A22" s="21" t="str">
        <f t="shared" si="0"/>
        <v>Maquinaria</v>
      </c>
      <c r="B22" s="21" t="s">
        <v>172</v>
      </c>
      <c r="C22" s="21" t="s">
        <v>173</v>
      </c>
      <c r="D22" s="21" t="s">
        <v>174</v>
      </c>
      <c r="E22" s="21" t="s">
        <v>175</v>
      </c>
      <c r="F22" s="21" t="s">
        <v>105</v>
      </c>
      <c r="H22" s="21" t="s">
        <v>38</v>
      </c>
      <c r="J22" s="21" t="s">
        <v>125</v>
      </c>
      <c r="K22" s="21" t="s">
        <v>126</v>
      </c>
      <c r="L22" s="23">
        <v>38012</v>
      </c>
      <c r="M22" s="23">
        <v>38028</v>
      </c>
      <c r="S22" s="21" t="s">
        <v>41</v>
      </c>
      <c r="U22" s="21" t="s">
        <v>42</v>
      </c>
      <c r="V22" s="21">
        <v>0</v>
      </c>
      <c r="W22" s="21" t="s">
        <v>49</v>
      </c>
      <c r="X22" s="21" t="s">
        <v>44</v>
      </c>
    </row>
    <row r="23" spans="1:30" x14ac:dyDescent="0.25">
      <c r="A23" s="21" t="str">
        <f t="shared" si="0"/>
        <v>Maquinaria</v>
      </c>
      <c r="B23" s="21" t="s">
        <v>176</v>
      </c>
      <c r="C23" s="21" t="s">
        <v>177</v>
      </c>
      <c r="D23" s="21" t="s">
        <v>178</v>
      </c>
      <c r="E23" s="21" t="s">
        <v>179</v>
      </c>
      <c r="F23" s="21" t="s">
        <v>105</v>
      </c>
      <c r="G23" s="21" t="s">
        <v>180</v>
      </c>
      <c r="H23" s="21" t="s">
        <v>38</v>
      </c>
      <c r="J23" s="21" t="s">
        <v>125</v>
      </c>
      <c r="K23" s="21" t="s">
        <v>126</v>
      </c>
      <c r="L23" s="23">
        <v>38012</v>
      </c>
      <c r="M23" s="23">
        <v>38013</v>
      </c>
      <c r="S23" s="21" t="s">
        <v>41</v>
      </c>
      <c r="U23" s="21" t="s">
        <v>111</v>
      </c>
      <c r="V23" s="21">
        <v>0</v>
      </c>
      <c r="W23" s="21" t="s">
        <v>128</v>
      </c>
      <c r="X23" s="21" t="s">
        <v>44</v>
      </c>
    </row>
    <row r="24" spans="1:30" x14ac:dyDescent="0.25">
      <c r="A24" s="21" t="str">
        <f t="shared" si="0"/>
        <v>Maquinaria</v>
      </c>
      <c r="B24" s="21" t="s">
        <v>181</v>
      </c>
      <c r="C24" s="21" t="s">
        <v>182</v>
      </c>
      <c r="D24" s="21" t="s">
        <v>183</v>
      </c>
      <c r="E24" s="21" t="s">
        <v>184</v>
      </c>
      <c r="F24" s="21" t="s">
        <v>105</v>
      </c>
      <c r="G24" s="21" t="s">
        <v>185</v>
      </c>
      <c r="H24" s="21" t="s">
        <v>38</v>
      </c>
      <c r="J24" s="21" t="s">
        <v>139</v>
      </c>
      <c r="K24" s="21" t="s">
        <v>140</v>
      </c>
      <c r="L24" s="23">
        <v>38012</v>
      </c>
      <c r="M24" s="23">
        <v>38028</v>
      </c>
      <c r="N24" s="21">
        <v>12</v>
      </c>
      <c r="O24" s="23">
        <v>45799</v>
      </c>
      <c r="Q24" s="23">
        <v>45797</v>
      </c>
      <c r="R24" s="23">
        <v>45797</v>
      </c>
      <c r="S24" s="21" t="s">
        <v>41</v>
      </c>
      <c r="U24" s="21" t="s">
        <v>111</v>
      </c>
      <c r="V24" s="21">
        <v>0</v>
      </c>
      <c r="W24" s="21" t="s">
        <v>43</v>
      </c>
      <c r="X24" s="21" t="s">
        <v>44</v>
      </c>
      <c r="Y24" s="21" t="s">
        <v>112</v>
      </c>
      <c r="AA24" s="21" t="s">
        <v>112</v>
      </c>
      <c r="AC24" s="23">
        <v>45434</v>
      </c>
      <c r="AD24" s="23">
        <v>45462</v>
      </c>
    </row>
    <row r="25" spans="1:30" x14ac:dyDescent="0.25">
      <c r="A25" s="21" t="str">
        <f t="shared" si="0"/>
        <v>Maquinaria</v>
      </c>
      <c r="B25" s="21" t="s">
        <v>186</v>
      </c>
      <c r="C25" s="21" t="s">
        <v>187</v>
      </c>
      <c r="D25" s="21" t="s">
        <v>188</v>
      </c>
      <c r="E25" s="21" t="s">
        <v>189</v>
      </c>
      <c r="F25" s="21" t="s">
        <v>190</v>
      </c>
      <c r="G25" s="21" t="s">
        <v>191</v>
      </c>
      <c r="H25" s="21" t="s">
        <v>38</v>
      </c>
      <c r="J25" s="21" t="s">
        <v>139</v>
      </c>
      <c r="K25" s="21" t="s">
        <v>140</v>
      </c>
      <c r="L25" s="23">
        <v>38393</v>
      </c>
      <c r="M25" s="23">
        <v>38447</v>
      </c>
      <c r="S25" s="21" t="s">
        <v>41</v>
      </c>
      <c r="U25" s="21" t="s">
        <v>42</v>
      </c>
      <c r="V25" s="21">
        <v>0</v>
      </c>
      <c r="W25" s="21" t="s">
        <v>192</v>
      </c>
      <c r="X25" s="21" t="s">
        <v>44</v>
      </c>
    </row>
    <row r="26" spans="1:30" x14ac:dyDescent="0.25">
      <c r="A26" s="21" t="str">
        <f t="shared" si="0"/>
        <v>Maquinaria</v>
      </c>
      <c r="B26" s="21" t="s">
        <v>193</v>
      </c>
      <c r="C26" s="21" t="s">
        <v>194</v>
      </c>
      <c r="D26" s="21" t="s">
        <v>195</v>
      </c>
      <c r="E26" s="21" t="s">
        <v>189</v>
      </c>
      <c r="F26" s="21" t="s">
        <v>190</v>
      </c>
      <c r="G26" s="21" t="s">
        <v>196</v>
      </c>
      <c r="H26" s="21" t="s">
        <v>38</v>
      </c>
      <c r="J26" s="21" t="s">
        <v>139</v>
      </c>
      <c r="K26" s="21" t="s">
        <v>140</v>
      </c>
      <c r="L26" s="23">
        <v>38393</v>
      </c>
      <c r="M26" s="23">
        <v>38447</v>
      </c>
      <c r="P26" s="23">
        <v>46136</v>
      </c>
      <c r="R26" s="23">
        <v>46136</v>
      </c>
      <c r="S26" s="21" t="s">
        <v>41</v>
      </c>
      <c r="U26" s="21" t="s">
        <v>42</v>
      </c>
      <c r="V26" s="21">
        <v>0</v>
      </c>
      <c r="W26" s="21" t="s">
        <v>197</v>
      </c>
      <c r="X26" s="21" t="s">
        <v>44</v>
      </c>
      <c r="Z26" s="21" t="s">
        <v>113</v>
      </c>
      <c r="AD26" s="23">
        <v>45040</v>
      </c>
    </row>
    <row r="27" spans="1:30" x14ac:dyDescent="0.25">
      <c r="A27" s="21" t="str">
        <f t="shared" si="0"/>
        <v>Maquinaria</v>
      </c>
      <c r="B27" s="21" t="s">
        <v>198</v>
      </c>
      <c r="C27" s="21" t="s">
        <v>199</v>
      </c>
      <c r="D27" s="21" t="s">
        <v>200</v>
      </c>
      <c r="E27" s="21" t="s">
        <v>201</v>
      </c>
      <c r="F27" s="21" t="s">
        <v>202</v>
      </c>
      <c r="G27" s="21" t="s">
        <v>203</v>
      </c>
      <c r="H27" s="21" t="s">
        <v>38</v>
      </c>
      <c r="J27" s="21" t="s">
        <v>107</v>
      </c>
      <c r="K27" s="21" t="s">
        <v>108</v>
      </c>
      <c r="L27" s="23">
        <v>38440</v>
      </c>
      <c r="M27" s="23">
        <v>38448</v>
      </c>
      <c r="N27" s="21">
        <v>12</v>
      </c>
      <c r="O27" s="23">
        <v>45919</v>
      </c>
      <c r="Q27" s="23">
        <v>42524</v>
      </c>
      <c r="R27" s="23">
        <v>42524</v>
      </c>
      <c r="S27" s="21" t="s">
        <v>41</v>
      </c>
      <c r="T27" s="21" t="s">
        <v>204</v>
      </c>
      <c r="U27" s="21" t="s">
        <v>42</v>
      </c>
      <c r="V27" s="21">
        <v>0</v>
      </c>
      <c r="W27" s="21" t="s">
        <v>108</v>
      </c>
      <c r="X27" s="21" t="s">
        <v>44</v>
      </c>
      <c r="Y27" s="21" t="s">
        <v>112</v>
      </c>
      <c r="AA27" s="21" t="s">
        <v>112</v>
      </c>
      <c r="AC27" s="23">
        <v>45554</v>
      </c>
    </row>
    <row r="28" spans="1:30" x14ac:dyDescent="0.25">
      <c r="A28" s="21" t="str">
        <f t="shared" si="0"/>
        <v>Maquinaria</v>
      </c>
      <c r="B28" s="21" t="s">
        <v>205</v>
      </c>
      <c r="C28" s="21" t="s">
        <v>206</v>
      </c>
      <c r="D28" s="21" t="s">
        <v>207</v>
      </c>
      <c r="E28" s="21" t="s">
        <v>208</v>
      </c>
      <c r="F28" s="21" t="s">
        <v>209</v>
      </c>
      <c r="G28" s="21" t="s">
        <v>210</v>
      </c>
      <c r="H28" s="21" t="s">
        <v>38</v>
      </c>
      <c r="J28" s="21" t="s">
        <v>125</v>
      </c>
      <c r="K28" s="21" t="s">
        <v>126</v>
      </c>
      <c r="L28" s="23">
        <v>38441</v>
      </c>
      <c r="M28" s="23">
        <v>38453</v>
      </c>
      <c r="S28" s="21" t="s">
        <v>41</v>
      </c>
      <c r="U28" s="21" t="s">
        <v>42</v>
      </c>
      <c r="V28" s="21">
        <v>0</v>
      </c>
      <c r="W28" s="21" t="s">
        <v>211</v>
      </c>
      <c r="X28" s="21" t="s">
        <v>44</v>
      </c>
    </row>
    <row r="29" spans="1:30" x14ac:dyDescent="0.25">
      <c r="A29" s="21" t="str">
        <f t="shared" si="0"/>
        <v>Maquinaria</v>
      </c>
      <c r="B29" s="21" t="s">
        <v>212</v>
      </c>
      <c r="C29" s="21" t="s">
        <v>213</v>
      </c>
      <c r="D29" s="21" t="s">
        <v>214</v>
      </c>
      <c r="E29" s="21" t="s">
        <v>215</v>
      </c>
      <c r="F29" s="21" t="s">
        <v>216</v>
      </c>
      <c r="G29" s="21" t="s">
        <v>217</v>
      </c>
      <c r="H29" s="21" t="s">
        <v>38</v>
      </c>
      <c r="J29" s="21" t="s">
        <v>125</v>
      </c>
      <c r="K29" s="21" t="s">
        <v>126</v>
      </c>
      <c r="L29" s="23">
        <v>38442</v>
      </c>
      <c r="M29" s="23">
        <v>38453</v>
      </c>
      <c r="S29" s="21" t="s">
        <v>41</v>
      </c>
      <c r="U29" s="21" t="s">
        <v>42</v>
      </c>
      <c r="V29" s="21">
        <v>0</v>
      </c>
      <c r="W29" s="21" t="s">
        <v>128</v>
      </c>
      <c r="X29" s="21" t="s">
        <v>44</v>
      </c>
    </row>
    <row r="30" spans="1:30" x14ac:dyDescent="0.25">
      <c r="A30" s="21" t="str">
        <f t="shared" si="0"/>
        <v>Maquinaria</v>
      </c>
      <c r="B30" s="21" t="s">
        <v>218</v>
      </c>
      <c r="C30" s="21" t="s">
        <v>219</v>
      </c>
      <c r="D30" s="21" t="s">
        <v>220</v>
      </c>
      <c r="F30" s="21" t="s">
        <v>105</v>
      </c>
      <c r="G30" s="21" t="s">
        <v>221</v>
      </c>
      <c r="H30" s="21" t="s">
        <v>38</v>
      </c>
      <c r="J30" s="21" t="s">
        <v>139</v>
      </c>
      <c r="K30" s="21" t="s">
        <v>140</v>
      </c>
      <c r="L30" s="23">
        <v>38012</v>
      </c>
      <c r="M30" s="23">
        <v>38016</v>
      </c>
      <c r="S30" s="21" t="s">
        <v>41</v>
      </c>
      <c r="U30" s="21" t="s">
        <v>42</v>
      </c>
      <c r="V30" s="21">
        <v>0</v>
      </c>
      <c r="W30" s="21" t="s">
        <v>43</v>
      </c>
      <c r="X30" s="21" t="s">
        <v>44</v>
      </c>
    </row>
    <row r="31" spans="1:30" x14ac:dyDescent="0.25">
      <c r="A31" s="21" t="str">
        <f t="shared" si="0"/>
        <v>Maquinaria</v>
      </c>
      <c r="B31" s="21" t="s">
        <v>222</v>
      </c>
      <c r="C31" s="21" t="s">
        <v>223</v>
      </c>
      <c r="D31" s="21" t="s">
        <v>224</v>
      </c>
      <c r="F31" s="21" t="s">
        <v>190</v>
      </c>
      <c r="G31" s="21" t="s">
        <v>225</v>
      </c>
      <c r="H31" s="21" t="s">
        <v>38</v>
      </c>
      <c r="J31" s="21" t="s">
        <v>139</v>
      </c>
      <c r="K31" s="21" t="s">
        <v>140</v>
      </c>
      <c r="L31" s="23">
        <v>38526</v>
      </c>
      <c r="M31" s="23">
        <v>38527</v>
      </c>
      <c r="P31" s="23">
        <v>38892</v>
      </c>
      <c r="R31" s="23">
        <v>38892</v>
      </c>
      <c r="S31" s="21" t="s">
        <v>41</v>
      </c>
      <c r="U31" s="21" t="s">
        <v>42</v>
      </c>
      <c r="V31" s="21">
        <v>0</v>
      </c>
      <c r="W31" s="21" t="s">
        <v>192</v>
      </c>
      <c r="X31" s="21" t="s">
        <v>44</v>
      </c>
      <c r="Z31" s="21" t="s">
        <v>112</v>
      </c>
    </row>
    <row r="32" spans="1:30" x14ac:dyDescent="0.25">
      <c r="A32" s="21" t="str">
        <f t="shared" si="0"/>
        <v>Maquinaria</v>
      </c>
      <c r="B32" s="21" t="s">
        <v>226</v>
      </c>
      <c r="C32" s="21" t="s">
        <v>227</v>
      </c>
      <c r="D32" s="21" t="s">
        <v>228</v>
      </c>
      <c r="E32" s="21" t="s">
        <v>229</v>
      </c>
      <c r="F32" s="21" t="s">
        <v>105</v>
      </c>
      <c r="G32" s="21" t="s">
        <v>230</v>
      </c>
      <c r="H32" s="21" t="s">
        <v>38</v>
      </c>
      <c r="J32" s="21" t="s">
        <v>139</v>
      </c>
      <c r="K32" s="21" t="s">
        <v>140</v>
      </c>
      <c r="L32" s="23">
        <v>38012</v>
      </c>
      <c r="M32" s="23">
        <v>38015</v>
      </c>
      <c r="P32" s="23">
        <v>45779</v>
      </c>
      <c r="R32" s="23">
        <v>45779</v>
      </c>
      <c r="S32" s="21" t="s">
        <v>41</v>
      </c>
      <c r="U32" s="21" t="s">
        <v>111</v>
      </c>
      <c r="V32" s="21">
        <v>0</v>
      </c>
      <c r="W32" s="21" t="s">
        <v>43</v>
      </c>
      <c r="X32" s="21" t="s">
        <v>44</v>
      </c>
      <c r="Z32" s="21" t="s">
        <v>113</v>
      </c>
      <c r="AD32" s="23">
        <v>45414</v>
      </c>
    </row>
    <row r="33" spans="1:30" x14ac:dyDescent="0.25">
      <c r="A33" s="21" t="str">
        <f t="shared" si="0"/>
        <v>Maquinaria</v>
      </c>
      <c r="B33" s="21" t="s">
        <v>231</v>
      </c>
      <c r="C33" s="21" t="s">
        <v>232</v>
      </c>
      <c r="D33" s="21" t="s">
        <v>233</v>
      </c>
      <c r="E33" s="21" t="s">
        <v>234</v>
      </c>
      <c r="F33" s="21" t="s">
        <v>105</v>
      </c>
      <c r="G33" s="21" t="s">
        <v>235</v>
      </c>
      <c r="H33" s="21" t="s">
        <v>38</v>
      </c>
      <c r="J33" s="21" t="s">
        <v>146</v>
      </c>
      <c r="K33" s="21" t="s">
        <v>140</v>
      </c>
      <c r="L33" s="23">
        <v>38012</v>
      </c>
      <c r="M33" s="23">
        <v>38014</v>
      </c>
      <c r="S33" s="21" t="s">
        <v>41</v>
      </c>
      <c r="U33" s="21" t="s">
        <v>42</v>
      </c>
      <c r="V33" s="21">
        <v>0</v>
      </c>
      <c r="W33" s="21" t="s">
        <v>147</v>
      </c>
      <c r="X33" s="21" t="s">
        <v>44</v>
      </c>
    </row>
    <row r="34" spans="1:30" x14ac:dyDescent="0.25">
      <c r="A34" s="21" t="str">
        <f t="shared" si="0"/>
        <v>Maquinaria</v>
      </c>
      <c r="B34" s="21" t="s">
        <v>242</v>
      </c>
      <c r="C34" s="21" t="s">
        <v>243</v>
      </c>
      <c r="D34" s="21" t="s">
        <v>244</v>
      </c>
      <c r="E34" s="21" t="s">
        <v>245</v>
      </c>
      <c r="F34" s="21" t="s">
        <v>105</v>
      </c>
      <c r="G34" s="21" t="s">
        <v>246</v>
      </c>
      <c r="H34" s="21" t="s">
        <v>38</v>
      </c>
      <c r="J34" s="21" t="s">
        <v>139</v>
      </c>
      <c r="K34" s="21" t="s">
        <v>140</v>
      </c>
      <c r="L34" s="23">
        <v>38012</v>
      </c>
      <c r="M34" s="23">
        <v>38015</v>
      </c>
      <c r="S34" s="21" t="s">
        <v>41</v>
      </c>
      <c r="U34" s="21" t="s">
        <v>111</v>
      </c>
      <c r="V34" s="21">
        <v>0</v>
      </c>
      <c r="W34" s="21" t="s">
        <v>43</v>
      </c>
      <c r="X34" s="21" t="s">
        <v>44</v>
      </c>
      <c r="AD34" s="23">
        <v>38015</v>
      </c>
    </row>
    <row r="35" spans="1:30" x14ac:dyDescent="0.25">
      <c r="A35" s="21" t="str">
        <f t="shared" si="0"/>
        <v>Maquinaria</v>
      </c>
      <c r="B35" s="21" t="s">
        <v>247</v>
      </c>
      <c r="C35" s="21" t="s">
        <v>248</v>
      </c>
      <c r="D35" s="21" t="s">
        <v>249</v>
      </c>
      <c r="E35" s="21" t="s">
        <v>250</v>
      </c>
      <c r="F35" s="21" t="s">
        <v>251</v>
      </c>
      <c r="G35" s="21" t="s">
        <v>252</v>
      </c>
      <c r="H35" s="21" t="s">
        <v>38</v>
      </c>
      <c r="J35" s="21" t="s">
        <v>253</v>
      </c>
      <c r="K35" s="21" t="s">
        <v>254</v>
      </c>
      <c r="L35" s="23">
        <v>38684</v>
      </c>
      <c r="M35" s="23">
        <v>38693</v>
      </c>
      <c r="S35" s="21" t="s">
        <v>41</v>
      </c>
      <c r="T35" s="21" t="s">
        <v>255</v>
      </c>
      <c r="U35" s="21" t="s">
        <v>111</v>
      </c>
      <c r="V35" s="21">
        <v>3028.57</v>
      </c>
      <c r="W35" s="21" t="s">
        <v>256</v>
      </c>
      <c r="X35" s="21" t="s">
        <v>44</v>
      </c>
      <c r="AD35" s="23">
        <v>38728</v>
      </c>
    </row>
    <row r="36" spans="1:30" x14ac:dyDescent="0.25">
      <c r="A36" s="21" t="str">
        <f t="shared" si="0"/>
        <v>Maquinaria</v>
      </c>
      <c r="B36" s="21" t="s">
        <v>257</v>
      </c>
      <c r="C36" s="21" t="s">
        <v>258</v>
      </c>
      <c r="D36" s="21" t="s">
        <v>259</v>
      </c>
      <c r="E36" s="21" t="s">
        <v>260</v>
      </c>
      <c r="F36" s="21" t="s">
        <v>251</v>
      </c>
      <c r="H36" s="21" t="s">
        <v>60</v>
      </c>
      <c r="J36" s="21" t="s">
        <v>261</v>
      </c>
      <c r="K36" s="21" t="s">
        <v>254</v>
      </c>
      <c r="L36" s="23">
        <v>38684</v>
      </c>
      <c r="M36" s="23">
        <v>38693</v>
      </c>
      <c r="S36" s="21" t="s">
        <v>41</v>
      </c>
      <c r="T36" s="21" t="s">
        <v>262</v>
      </c>
      <c r="U36" s="21" t="s">
        <v>111</v>
      </c>
      <c r="V36" s="21">
        <v>5337.14</v>
      </c>
      <c r="W36" s="21" t="s">
        <v>256</v>
      </c>
      <c r="X36" s="21" t="s">
        <v>44</v>
      </c>
      <c r="AD36" s="23">
        <v>38691</v>
      </c>
    </row>
    <row r="37" spans="1:30" x14ac:dyDescent="0.25">
      <c r="A37" s="21" t="str">
        <f t="shared" si="0"/>
        <v>Maquinaria</v>
      </c>
      <c r="B37" s="21" t="s">
        <v>263</v>
      </c>
      <c r="C37" s="21" t="s">
        <v>264</v>
      </c>
      <c r="D37" s="21" t="s">
        <v>3934</v>
      </c>
      <c r="E37" s="21" t="s">
        <v>265</v>
      </c>
      <c r="F37" s="21" t="s">
        <v>266</v>
      </c>
      <c r="G37" s="21" t="s">
        <v>267</v>
      </c>
      <c r="H37" s="21" t="s">
        <v>60</v>
      </c>
      <c r="J37" s="21" t="s">
        <v>268</v>
      </c>
      <c r="K37" s="21" t="s">
        <v>254</v>
      </c>
      <c r="L37" s="23">
        <v>38642</v>
      </c>
      <c r="M37" s="23">
        <v>38644</v>
      </c>
      <c r="S37" s="21" t="s">
        <v>41</v>
      </c>
      <c r="T37" s="21" t="s">
        <v>269</v>
      </c>
      <c r="U37" s="21" t="s">
        <v>111</v>
      </c>
      <c r="V37" s="21">
        <v>0</v>
      </c>
      <c r="W37" s="21" t="s">
        <v>270</v>
      </c>
      <c r="X37" s="21" t="s">
        <v>44</v>
      </c>
      <c r="AC37" s="23">
        <v>38531</v>
      </c>
    </row>
    <row r="38" spans="1:30" x14ac:dyDescent="0.25">
      <c r="A38" s="21" t="str">
        <f t="shared" si="0"/>
        <v>Maquinaria</v>
      </c>
      <c r="B38" s="21" t="s">
        <v>271</v>
      </c>
      <c r="C38" s="21" t="s">
        <v>272</v>
      </c>
      <c r="D38" s="21" t="s">
        <v>272</v>
      </c>
      <c r="E38" s="21" t="s">
        <v>273</v>
      </c>
      <c r="F38" s="21" t="s">
        <v>266</v>
      </c>
      <c r="G38" s="21" t="s">
        <v>274</v>
      </c>
      <c r="H38" s="21" t="s">
        <v>60</v>
      </c>
      <c r="J38" s="21" t="s">
        <v>275</v>
      </c>
      <c r="K38" s="21" t="s">
        <v>276</v>
      </c>
      <c r="L38" s="23">
        <v>38642</v>
      </c>
      <c r="M38" s="23">
        <v>38644</v>
      </c>
      <c r="P38" s="23">
        <v>45932</v>
      </c>
      <c r="R38" s="23">
        <v>45932</v>
      </c>
      <c r="S38" s="21" t="s">
        <v>41</v>
      </c>
      <c r="T38" s="21" t="s">
        <v>277</v>
      </c>
      <c r="U38" s="21" t="s">
        <v>111</v>
      </c>
      <c r="V38" s="21">
        <v>0</v>
      </c>
      <c r="W38" s="21" t="s">
        <v>256</v>
      </c>
      <c r="X38" s="21" t="s">
        <v>44</v>
      </c>
      <c r="Z38" s="21" t="s">
        <v>113</v>
      </c>
      <c r="AD38" s="23">
        <v>45567</v>
      </c>
    </row>
    <row r="39" spans="1:30" x14ac:dyDescent="0.25">
      <c r="A39" s="21" t="str">
        <f t="shared" si="0"/>
        <v>Maquinaria</v>
      </c>
      <c r="B39" s="21" t="s">
        <v>278</v>
      </c>
      <c r="C39" s="21" t="s">
        <v>279</v>
      </c>
      <c r="D39" s="21" t="s">
        <v>280</v>
      </c>
      <c r="F39" s="21" t="s">
        <v>281</v>
      </c>
      <c r="G39" s="21" t="s">
        <v>282</v>
      </c>
      <c r="H39" s="21" t="s">
        <v>60</v>
      </c>
      <c r="K39" s="21" t="s">
        <v>283</v>
      </c>
      <c r="L39" s="23">
        <v>38728</v>
      </c>
      <c r="M39" s="23">
        <v>38706</v>
      </c>
      <c r="S39" s="21" t="s">
        <v>41</v>
      </c>
      <c r="T39" s="21" t="s">
        <v>284</v>
      </c>
      <c r="U39" s="21" t="s">
        <v>42</v>
      </c>
      <c r="V39" s="21">
        <v>0</v>
      </c>
      <c r="W39" s="21" t="s">
        <v>285</v>
      </c>
      <c r="X39" s="21" t="s">
        <v>44</v>
      </c>
    </row>
    <row r="40" spans="1:30" x14ac:dyDescent="0.25">
      <c r="A40" s="21" t="str">
        <f t="shared" si="0"/>
        <v>Maquinaria</v>
      </c>
      <c r="B40" s="21" t="s">
        <v>286</v>
      </c>
      <c r="C40" s="21" t="s">
        <v>287</v>
      </c>
      <c r="D40" s="21" t="s">
        <v>287</v>
      </c>
      <c r="F40" s="21" t="s">
        <v>288</v>
      </c>
      <c r="G40" s="21" t="s">
        <v>289</v>
      </c>
      <c r="H40" s="21" t="s">
        <v>60</v>
      </c>
      <c r="J40" s="21" t="s">
        <v>290</v>
      </c>
      <c r="K40" s="21" t="s">
        <v>283</v>
      </c>
      <c r="L40" s="23">
        <v>38721</v>
      </c>
      <c r="M40" s="23">
        <v>38726</v>
      </c>
      <c r="S40" s="21" t="s">
        <v>41</v>
      </c>
      <c r="T40" s="21" t="s">
        <v>291</v>
      </c>
      <c r="U40" s="21" t="s">
        <v>42</v>
      </c>
      <c r="V40" s="21">
        <v>0</v>
      </c>
      <c r="W40" s="21" t="s">
        <v>285</v>
      </c>
      <c r="X40" s="21" t="s">
        <v>44</v>
      </c>
      <c r="AD40" s="23">
        <v>38749</v>
      </c>
    </row>
    <row r="41" spans="1:30" x14ac:dyDescent="0.25">
      <c r="A41" s="21" t="str">
        <f t="shared" si="0"/>
        <v>Maquinaria</v>
      </c>
      <c r="B41" s="21" t="s">
        <v>292</v>
      </c>
      <c r="C41" s="21" t="s">
        <v>293</v>
      </c>
      <c r="D41" s="21" t="s">
        <v>294</v>
      </c>
      <c r="F41" s="21" t="s">
        <v>288</v>
      </c>
      <c r="H41" s="21" t="s">
        <v>60</v>
      </c>
      <c r="J41" s="21" t="s">
        <v>295</v>
      </c>
      <c r="K41" s="21" t="s">
        <v>254</v>
      </c>
      <c r="L41" s="23">
        <v>38721</v>
      </c>
      <c r="M41" s="23">
        <v>38728</v>
      </c>
      <c r="S41" s="21" t="s">
        <v>41</v>
      </c>
      <c r="T41" s="21" t="s">
        <v>296</v>
      </c>
      <c r="U41" s="21" t="s">
        <v>42</v>
      </c>
      <c r="V41" s="21">
        <v>0</v>
      </c>
      <c r="W41" s="21" t="s">
        <v>285</v>
      </c>
      <c r="X41" s="21" t="s">
        <v>44</v>
      </c>
    </row>
    <row r="42" spans="1:30" x14ac:dyDescent="0.25">
      <c r="A42" s="21" t="str">
        <f t="shared" si="0"/>
        <v>Maquinaria</v>
      </c>
      <c r="B42" s="21" t="s">
        <v>297</v>
      </c>
      <c r="C42" s="21" t="s">
        <v>298</v>
      </c>
      <c r="D42" s="21" t="s">
        <v>299</v>
      </c>
      <c r="E42" s="21" t="s">
        <v>300</v>
      </c>
      <c r="F42" s="21" t="s">
        <v>301</v>
      </c>
      <c r="G42" s="21" t="s">
        <v>302</v>
      </c>
      <c r="H42" s="21" t="s">
        <v>60</v>
      </c>
      <c r="K42" s="21" t="s">
        <v>140</v>
      </c>
      <c r="L42" s="23">
        <v>38902</v>
      </c>
      <c r="M42" s="23">
        <v>38902</v>
      </c>
      <c r="N42" s="21">
        <v>24</v>
      </c>
      <c r="O42" s="23">
        <v>43000</v>
      </c>
      <c r="R42" s="23">
        <v>43000</v>
      </c>
      <c r="S42" s="21" t="s">
        <v>303</v>
      </c>
      <c r="U42" s="21" t="s">
        <v>42</v>
      </c>
      <c r="V42" s="21">
        <v>0</v>
      </c>
      <c r="W42" s="21" t="s">
        <v>304</v>
      </c>
      <c r="X42" s="21" t="s">
        <v>71</v>
      </c>
      <c r="Y42" s="21" t="s">
        <v>112</v>
      </c>
      <c r="AC42" s="23">
        <v>40808</v>
      </c>
    </row>
    <row r="43" spans="1:30" x14ac:dyDescent="0.25">
      <c r="A43" s="21" t="str">
        <f t="shared" si="0"/>
        <v>Maquinaria</v>
      </c>
      <c r="B43" s="21" t="s">
        <v>305</v>
      </c>
      <c r="C43" s="21" t="s">
        <v>298</v>
      </c>
      <c r="D43" s="21" t="s">
        <v>306</v>
      </c>
      <c r="E43" s="21" t="s">
        <v>307</v>
      </c>
      <c r="F43" s="21" t="s">
        <v>308</v>
      </c>
      <c r="G43" s="21" t="s">
        <v>309</v>
      </c>
      <c r="H43" s="21" t="s">
        <v>60</v>
      </c>
      <c r="J43" s="21" t="s">
        <v>310</v>
      </c>
      <c r="K43" s="21" t="s">
        <v>311</v>
      </c>
      <c r="L43" s="23">
        <v>39106</v>
      </c>
      <c r="M43" s="23">
        <v>39113</v>
      </c>
      <c r="S43" s="21" t="s">
        <v>312</v>
      </c>
      <c r="U43" s="21" t="s">
        <v>42</v>
      </c>
      <c r="V43" s="21">
        <v>3888</v>
      </c>
      <c r="W43" s="21" t="s">
        <v>313</v>
      </c>
      <c r="X43" s="21" t="s">
        <v>44</v>
      </c>
      <c r="AC43" s="23">
        <v>42663</v>
      </c>
    </row>
    <row r="44" spans="1:30" x14ac:dyDescent="0.25">
      <c r="A44" s="21" t="str">
        <f t="shared" si="0"/>
        <v>Maquinaria</v>
      </c>
      <c r="B44" s="21" t="s">
        <v>314</v>
      </c>
      <c r="C44" s="21" t="s">
        <v>315</v>
      </c>
      <c r="D44" s="21" t="s">
        <v>316</v>
      </c>
      <c r="E44" s="21" t="s">
        <v>317</v>
      </c>
      <c r="F44" s="21" t="s">
        <v>318</v>
      </c>
      <c r="G44" s="21" t="s">
        <v>319</v>
      </c>
      <c r="H44" s="21" t="s">
        <v>60</v>
      </c>
      <c r="J44" s="21" t="s">
        <v>320</v>
      </c>
      <c r="K44" s="21" t="s">
        <v>321</v>
      </c>
      <c r="L44" s="23">
        <v>39520</v>
      </c>
      <c r="M44" s="23">
        <v>39520</v>
      </c>
      <c r="S44" s="21" t="s">
        <v>109</v>
      </c>
      <c r="T44" s="21" t="s">
        <v>322</v>
      </c>
      <c r="U44" s="21" t="s">
        <v>42</v>
      </c>
      <c r="V44" s="21">
        <v>0</v>
      </c>
      <c r="W44" s="21" t="s">
        <v>323</v>
      </c>
      <c r="X44" s="21" t="s">
        <v>44</v>
      </c>
    </row>
    <row r="45" spans="1:30" x14ac:dyDescent="0.25">
      <c r="A45" s="21" t="str">
        <f t="shared" si="0"/>
        <v>Maquinaria</v>
      </c>
      <c r="B45" s="21" t="s">
        <v>324</v>
      </c>
      <c r="C45" s="21" t="s">
        <v>325</v>
      </c>
      <c r="D45" s="21" t="s">
        <v>326</v>
      </c>
      <c r="E45" s="21" t="s">
        <v>327</v>
      </c>
      <c r="F45" s="21" t="s">
        <v>328</v>
      </c>
      <c r="G45" s="21" t="s">
        <v>329</v>
      </c>
      <c r="H45" s="21" t="s">
        <v>60</v>
      </c>
      <c r="J45" s="21" t="s">
        <v>320</v>
      </c>
      <c r="K45" s="21" t="s">
        <v>321</v>
      </c>
      <c r="L45" s="23">
        <v>39520</v>
      </c>
      <c r="M45" s="23">
        <v>39520</v>
      </c>
      <c r="S45" s="21" t="s">
        <v>109</v>
      </c>
      <c r="T45" s="21" t="s">
        <v>330</v>
      </c>
      <c r="U45" s="21" t="s">
        <v>42</v>
      </c>
      <c r="V45" s="21">
        <v>0</v>
      </c>
      <c r="W45" s="21" t="s">
        <v>323</v>
      </c>
      <c r="X45" s="21" t="s">
        <v>44</v>
      </c>
      <c r="AC45" s="23">
        <v>39520</v>
      </c>
    </row>
    <row r="46" spans="1:30" x14ac:dyDescent="0.25">
      <c r="A46" s="21" t="str">
        <f t="shared" si="0"/>
        <v>Maquinaria</v>
      </c>
      <c r="B46" s="21" t="s">
        <v>331</v>
      </c>
      <c r="C46" s="21" t="s">
        <v>325</v>
      </c>
      <c r="D46" s="21" t="s">
        <v>332</v>
      </c>
      <c r="E46" s="21" t="s">
        <v>333</v>
      </c>
      <c r="F46" s="21" t="s">
        <v>328</v>
      </c>
      <c r="G46" s="21" t="s">
        <v>329</v>
      </c>
      <c r="H46" s="21" t="s">
        <v>60</v>
      </c>
      <c r="J46" s="21" t="s">
        <v>320</v>
      </c>
      <c r="K46" s="21" t="s">
        <v>321</v>
      </c>
      <c r="L46" s="23">
        <v>39520</v>
      </c>
      <c r="M46" s="23">
        <v>39520</v>
      </c>
      <c r="N46" s="21">
        <v>120</v>
      </c>
      <c r="O46" s="23">
        <v>46974</v>
      </c>
      <c r="R46" s="23">
        <v>46974</v>
      </c>
      <c r="S46" s="21" t="s">
        <v>109</v>
      </c>
      <c r="T46" s="21" t="s">
        <v>330</v>
      </c>
      <c r="U46" s="21" t="s">
        <v>42</v>
      </c>
      <c r="V46" s="21">
        <v>0</v>
      </c>
      <c r="W46" s="21" t="s">
        <v>323</v>
      </c>
      <c r="X46" s="21" t="s">
        <v>44</v>
      </c>
      <c r="Y46" s="21" t="s">
        <v>112</v>
      </c>
      <c r="AC46" s="23">
        <v>43321</v>
      </c>
    </row>
    <row r="47" spans="1:30" x14ac:dyDescent="0.25">
      <c r="A47" s="21" t="str">
        <f t="shared" si="0"/>
        <v>Maquinaria</v>
      </c>
      <c r="B47" s="21" t="s">
        <v>334</v>
      </c>
      <c r="C47" s="21" t="s">
        <v>335</v>
      </c>
      <c r="D47" s="21" t="s">
        <v>336</v>
      </c>
      <c r="E47" s="21" t="s">
        <v>337</v>
      </c>
      <c r="F47" s="21" t="s">
        <v>318</v>
      </c>
      <c r="G47" s="21" t="s">
        <v>319</v>
      </c>
      <c r="H47" s="21" t="s">
        <v>60</v>
      </c>
      <c r="J47" s="21" t="s">
        <v>320</v>
      </c>
      <c r="K47" s="21" t="s">
        <v>321</v>
      </c>
      <c r="L47" s="23">
        <v>39520</v>
      </c>
      <c r="S47" s="21" t="s">
        <v>109</v>
      </c>
      <c r="T47" s="21" t="s">
        <v>338</v>
      </c>
      <c r="U47" s="21" t="s">
        <v>42</v>
      </c>
      <c r="V47" s="21">
        <v>0</v>
      </c>
      <c r="W47" s="21" t="s">
        <v>339</v>
      </c>
      <c r="X47" s="21" t="s">
        <v>44</v>
      </c>
    </row>
    <row r="48" spans="1:30" x14ac:dyDescent="0.25">
      <c r="A48" s="21" t="str">
        <f t="shared" si="0"/>
        <v>Maquinaria</v>
      </c>
      <c r="B48" s="21" t="s">
        <v>340</v>
      </c>
      <c r="C48" s="21" t="s">
        <v>335</v>
      </c>
      <c r="D48" s="21" t="s">
        <v>341</v>
      </c>
      <c r="E48" s="21" t="s">
        <v>337</v>
      </c>
      <c r="F48" s="21" t="s">
        <v>318</v>
      </c>
      <c r="G48" s="21" t="s">
        <v>319</v>
      </c>
      <c r="H48" s="21" t="s">
        <v>38</v>
      </c>
      <c r="K48" s="21" t="s">
        <v>40</v>
      </c>
      <c r="L48" s="23">
        <v>39520</v>
      </c>
      <c r="N48" s="21">
        <v>120</v>
      </c>
      <c r="O48" s="23">
        <v>46974</v>
      </c>
      <c r="R48" s="23">
        <v>46974</v>
      </c>
      <c r="S48" s="21" t="s">
        <v>109</v>
      </c>
      <c r="T48" s="21" t="s">
        <v>338</v>
      </c>
      <c r="U48" s="21" t="s">
        <v>42</v>
      </c>
      <c r="V48" s="21">
        <v>0</v>
      </c>
      <c r="W48" s="21" t="s">
        <v>339</v>
      </c>
      <c r="X48" s="21" t="s">
        <v>44</v>
      </c>
      <c r="Y48" s="21" t="s">
        <v>112</v>
      </c>
      <c r="AC48" s="23">
        <v>43321</v>
      </c>
    </row>
    <row r="49" spans="1:31" x14ac:dyDescent="0.25">
      <c r="A49" s="21" t="str">
        <f t="shared" si="0"/>
        <v>Maquinaria</v>
      </c>
      <c r="B49" s="21" t="s">
        <v>342</v>
      </c>
      <c r="C49" s="21" t="s">
        <v>335</v>
      </c>
      <c r="D49" s="21" t="s">
        <v>343</v>
      </c>
      <c r="E49" s="21" t="s">
        <v>337</v>
      </c>
      <c r="F49" s="21" t="s">
        <v>318</v>
      </c>
      <c r="G49" s="21" t="s">
        <v>319</v>
      </c>
      <c r="H49" s="21" t="s">
        <v>38</v>
      </c>
      <c r="K49" s="21" t="s">
        <v>108</v>
      </c>
      <c r="L49" s="23">
        <v>39520</v>
      </c>
      <c r="N49" s="21">
        <v>120</v>
      </c>
      <c r="O49" s="23">
        <v>46974</v>
      </c>
      <c r="R49" s="23">
        <v>46974</v>
      </c>
      <c r="S49" s="21" t="s">
        <v>109</v>
      </c>
      <c r="T49" s="21" t="s">
        <v>338</v>
      </c>
      <c r="U49" s="21" t="s">
        <v>42</v>
      </c>
      <c r="V49" s="21">
        <v>0</v>
      </c>
      <c r="W49" s="21" t="s">
        <v>339</v>
      </c>
      <c r="X49" s="21" t="s">
        <v>44</v>
      </c>
      <c r="Y49" s="21" t="s">
        <v>112</v>
      </c>
      <c r="AC49" s="23">
        <v>43321</v>
      </c>
    </row>
    <row r="50" spans="1:31" x14ac:dyDescent="0.25">
      <c r="A50" s="21" t="str">
        <f t="shared" si="0"/>
        <v>Maquinaria</v>
      </c>
      <c r="B50" s="21" t="s">
        <v>344</v>
      </c>
      <c r="C50" s="21" t="s">
        <v>335</v>
      </c>
      <c r="D50" s="21" t="s">
        <v>345</v>
      </c>
      <c r="E50" s="21" t="s">
        <v>337</v>
      </c>
      <c r="F50" s="21" t="s">
        <v>318</v>
      </c>
      <c r="G50" s="21" t="s">
        <v>319</v>
      </c>
      <c r="H50" s="21" t="s">
        <v>38</v>
      </c>
      <c r="K50" s="21" t="s">
        <v>108</v>
      </c>
      <c r="L50" s="23">
        <v>39520</v>
      </c>
      <c r="N50" s="21">
        <v>120</v>
      </c>
      <c r="O50" s="23">
        <v>46974</v>
      </c>
      <c r="R50" s="23">
        <v>46974</v>
      </c>
      <c r="S50" s="21" t="s">
        <v>109</v>
      </c>
      <c r="T50" s="21" t="s">
        <v>338</v>
      </c>
      <c r="U50" s="21" t="s">
        <v>42</v>
      </c>
      <c r="V50" s="21">
        <v>0</v>
      </c>
      <c r="W50" s="21" t="s">
        <v>339</v>
      </c>
      <c r="X50" s="21" t="s">
        <v>44</v>
      </c>
      <c r="Y50" s="21" t="s">
        <v>112</v>
      </c>
      <c r="AC50" s="23">
        <v>43321</v>
      </c>
    </row>
    <row r="51" spans="1:31" x14ac:dyDescent="0.25">
      <c r="A51" s="21" t="str">
        <f t="shared" si="0"/>
        <v>Maquinaria</v>
      </c>
      <c r="B51" s="21" t="s">
        <v>346</v>
      </c>
      <c r="C51" s="21" t="s">
        <v>347</v>
      </c>
      <c r="D51" s="21" t="s">
        <v>348</v>
      </c>
      <c r="E51" s="21" t="s">
        <v>349</v>
      </c>
      <c r="F51" s="21" t="s">
        <v>105</v>
      </c>
      <c r="H51" s="21" t="s">
        <v>60</v>
      </c>
      <c r="J51" s="21" t="s">
        <v>320</v>
      </c>
      <c r="K51" s="21" t="s">
        <v>321</v>
      </c>
      <c r="L51" s="23">
        <v>39520</v>
      </c>
      <c r="M51" s="23">
        <v>39577</v>
      </c>
      <c r="N51" s="21">
        <v>120</v>
      </c>
      <c r="O51" s="23">
        <v>39942</v>
      </c>
      <c r="R51" s="23">
        <v>39942</v>
      </c>
      <c r="S51" s="21" t="s">
        <v>109</v>
      </c>
      <c r="T51" s="21" t="s">
        <v>350</v>
      </c>
      <c r="U51" s="21" t="s">
        <v>42</v>
      </c>
      <c r="V51" s="21">
        <v>0</v>
      </c>
      <c r="W51" s="21" t="s">
        <v>323</v>
      </c>
      <c r="X51" s="21" t="s">
        <v>44</v>
      </c>
      <c r="Y51" s="21" t="s">
        <v>112</v>
      </c>
      <c r="AC51" s="23">
        <v>39577</v>
      </c>
    </row>
    <row r="52" spans="1:31" x14ac:dyDescent="0.25">
      <c r="A52" s="21" t="str">
        <f t="shared" si="0"/>
        <v>Maquinaria</v>
      </c>
      <c r="B52" s="21" t="s">
        <v>351</v>
      </c>
      <c r="C52" s="21" t="s">
        <v>352</v>
      </c>
      <c r="D52" s="21" t="s">
        <v>353</v>
      </c>
      <c r="E52" s="21" t="s">
        <v>354</v>
      </c>
      <c r="F52" s="21" t="s">
        <v>352</v>
      </c>
      <c r="G52" s="21" t="s">
        <v>355</v>
      </c>
      <c r="H52" s="21" t="s">
        <v>60</v>
      </c>
      <c r="K52" s="21" t="s">
        <v>311</v>
      </c>
      <c r="L52" s="23">
        <v>39154</v>
      </c>
      <c r="M52" s="23">
        <v>39234</v>
      </c>
      <c r="N52" s="21">
        <v>36</v>
      </c>
      <c r="O52" s="23">
        <v>46041</v>
      </c>
      <c r="P52" s="23">
        <v>44527</v>
      </c>
      <c r="Q52" s="23">
        <v>42558</v>
      </c>
      <c r="R52" s="23">
        <v>42558</v>
      </c>
      <c r="S52" s="21" t="s">
        <v>356</v>
      </c>
      <c r="U52" s="21" t="s">
        <v>42</v>
      </c>
      <c r="V52" s="21">
        <v>0</v>
      </c>
      <c r="X52" s="21" t="s">
        <v>44</v>
      </c>
      <c r="Y52" s="21" t="s">
        <v>112</v>
      </c>
      <c r="Z52" s="21" t="s">
        <v>112</v>
      </c>
      <c r="AA52" s="21" t="s">
        <v>113</v>
      </c>
      <c r="AB52" s="23">
        <v>45677</v>
      </c>
      <c r="AC52" s="23">
        <v>44946</v>
      </c>
      <c r="AD52" s="23">
        <v>44162</v>
      </c>
      <c r="AE52" s="23">
        <v>44946</v>
      </c>
    </row>
    <row r="53" spans="1:31" x14ac:dyDescent="0.25">
      <c r="A53" s="21" t="str">
        <f t="shared" si="0"/>
        <v>Maquinaria</v>
      </c>
      <c r="B53" s="21" t="s">
        <v>357</v>
      </c>
      <c r="C53" s="21" t="s">
        <v>352</v>
      </c>
      <c r="D53" s="21" t="s">
        <v>353</v>
      </c>
      <c r="E53" s="21" t="s">
        <v>358</v>
      </c>
      <c r="F53" s="21" t="s">
        <v>352</v>
      </c>
      <c r="G53" s="21" t="s">
        <v>359</v>
      </c>
      <c r="H53" s="21" t="s">
        <v>60</v>
      </c>
      <c r="K53" s="21" t="s">
        <v>311</v>
      </c>
      <c r="L53" s="23">
        <v>39344</v>
      </c>
      <c r="M53" s="23">
        <v>39344</v>
      </c>
      <c r="N53" s="21">
        <v>36</v>
      </c>
      <c r="O53" s="23">
        <v>46042</v>
      </c>
      <c r="P53" s="23">
        <v>45311</v>
      </c>
      <c r="Q53" s="23">
        <v>42558</v>
      </c>
      <c r="R53" s="23">
        <v>42558</v>
      </c>
      <c r="S53" s="21" t="s">
        <v>356</v>
      </c>
      <c r="U53" s="21" t="s">
        <v>42</v>
      </c>
      <c r="V53" s="21">
        <v>0</v>
      </c>
      <c r="X53" s="21" t="s">
        <v>44</v>
      </c>
      <c r="Y53" s="21" t="s">
        <v>112</v>
      </c>
      <c r="Z53" s="21" t="s">
        <v>112</v>
      </c>
      <c r="AA53" s="21" t="s">
        <v>113</v>
      </c>
      <c r="AB53" s="23">
        <v>45677</v>
      </c>
      <c r="AC53" s="23">
        <v>44946</v>
      </c>
      <c r="AD53" s="23">
        <v>44946</v>
      </c>
      <c r="AE53" s="23">
        <v>44946</v>
      </c>
    </row>
    <row r="54" spans="1:31" x14ac:dyDescent="0.25">
      <c r="A54" s="21" t="str">
        <f t="shared" si="0"/>
        <v>Maquinaria</v>
      </c>
      <c r="B54" s="21" t="s">
        <v>360</v>
      </c>
      <c r="C54" s="21" t="s">
        <v>361</v>
      </c>
      <c r="D54" s="21" t="s">
        <v>362</v>
      </c>
      <c r="E54" s="21" t="s">
        <v>363</v>
      </c>
      <c r="F54" s="21" t="s">
        <v>364</v>
      </c>
      <c r="G54" s="21" t="s">
        <v>363</v>
      </c>
      <c r="H54" s="21" t="s">
        <v>60</v>
      </c>
      <c r="J54" s="21" t="s">
        <v>320</v>
      </c>
      <c r="K54" s="21" t="s">
        <v>321</v>
      </c>
      <c r="L54" s="23">
        <v>39566</v>
      </c>
      <c r="M54" s="23">
        <v>39566</v>
      </c>
      <c r="S54" s="21" t="s">
        <v>365</v>
      </c>
      <c r="T54" s="21" t="s">
        <v>366</v>
      </c>
      <c r="U54" s="21" t="s">
        <v>42</v>
      </c>
      <c r="V54" s="21">
        <v>0</v>
      </c>
      <c r="W54" s="21" t="s">
        <v>323</v>
      </c>
      <c r="X54" s="21" t="s">
        <v>44</v>
      </c>
    </row>
    <row r="55" spans="1:31" x14ac:dyDescent="0.25">
      <c r="A55" s="21" t="str">
        <f t="shared" si="0"/>
        <v>Maquinaria</v>
      </c>
      <c r="B55" s="21" t="s">
        <v>367</v>
      </c>
      <c r="C55" s="21" t="s">
        <v>368</v>
      </c>
      <c r="D55" s="21" t="s">
        <v>369</v>
      </c>
      <c r="F55" s="21" t="s">
        <v>288</v>
      </c>
      <c r="G55" s="21" t="s">
        <v>370</v>
      </c>
      <c r="H55" s="21" t="s">
        <v>60</v>
      </c>
      <c r="J55" s="21" t="s">
        <v>320</v>
      </c>
      <c r="K55" s="21" t="s">
        <v>321</v>
      </c>
      <c r="L55" s="23">
        <v>39520</v>
      </c>
      <c r="M55" s="23">
        <v>39521</v>
      </c>
      <c r="S55" s="21" t="s">
        <v>109</v>
      </c>
      <c r="U55" s="21" t="s">
        <v>42</v>
      </c>
      <c r="V55" s="21">
        <v>0</v>
      </c>
      <c r="W55" s="21" t="s">
        <v>323</v>
      </c>
      <c r="X55" s="21" t="s">
        <v>44</v>
      </c>
    </row>
    <row r="56" spans="1:31" x14ac:dyDescent="0.25">
      <c r="A56" s="21" t="str">
        <f t="shared" si="0"/>
        <v>Maquinaria</v>
      </c>
      <c r="B56" s="21" t="s">
        <v>371</v>
      </c>
      <c r="C56" s="21" t="s">
        <v>372</v>
      </c>
      <c r="D56" s="21" t="s">
        <v>373</v>
      </c>
      <c r="E56" s="21" t="s">
        <v>374</v>
      </c>
      <c r="F56" s="21" t="s">
        <v>375</v>
      </c>
      <c r="G56" s="21" t="s">
        <v>376</v>
      </c>
      <c r="H56" s="21" t="s">
        <v>60</v>
      </c>
      <c r="J56" s="21" t="s">
        <v>377</v>
      </c>
      <c r="K56" s="21" t="s">
        <v>378</v>
      </c>
      <c r="L56" s="23">
        <v>40219</v>
      </c>
      <c r="M56" s="23">
        <v>40220</v>
      </c>
      <c r="S56" s="21" t="s">
        <v>365</v>
      </c>
      <c r="U56" s="21" t="s">
        <v>42</v>
      </c>
      <c r="V56" s="21">
        <v>0</v>
      </c>
      <c r="X56" s="21" t="s">
        <v>44</v>
      </c>
    </row>
    <row r="57" spans="1:31" x14ac:dyDescent="0.25">
      <c r="A57" s="21" t="str">
        <f t="shared" si="0"/>
        <v>Maquinaria</v>
      </c>
      <c r="B57" s="21" t="s">
        <v>379</v>
      </c>
      <c r="C57" s="21" t="s">
        <v>135</v>
      </c>
      <c r="D57" s="21" t="s">
        <v>380</v>
      </c>
      <c r="E57" s="21" t="s">
        <v>381</v>
      </c>
      <c r="F57" s="21" t="s">
        <v>382</v>
      </c>
      <c r="G57" s="21" t="s">
        <v>383</v>
      </c>
      <c r="H57" s="21" t="s">
        <v>60</v>
      </c>
      <c r="J57" s="21" t="s">
        <v>384</v>
      </c>
      <c r="K57" s="21" t="s">
        <v>385</v>
      </c>
      <c r="L57" s="23">
        <v>40235</v>
      </c>
      <c r="M57" s="23">
        <v>40224</v>
      </c>
      <c r="S57" s="21" t="s">
        <v>356</v>
      </c>
      <c r="T57" s="21" t="s">
        <v>386</v>
      </c>
      <c r="U57" s="21" t="s">
        <v>42</v>
      </c>
      <c r="V57" s="21">
        <v>0</v>
      </c>
      <c r="W57" s="21" t="s">
        <v>387</v>
      </c>
      <c r="X57" s="21" t="s">
        <v>44</v>
      </c>
    </row>
    <row r="58" spans="1:31" x14ac:dyDescent="0.25">
      <c r="A58" s="21" t="str">
        <f t="shared" si="0"/>
        <v>Maquinaria</v>
      </c>
      <c r="B58" s="21" t="s">
        <v>388</v>
      </c>
      <c r="C58" s="21" t="s">
        <v>389</v>
      </c>
      <c r="D58" s="21" t="s">
        <v>390</v>
      </c>
      <c r="E58" s="21" t="s">
        <v>391</v>
      </c>
      <c r="F58" s="21" t="s">
        <v>392</v>
      </c>
      <c r="G58" s="21" t="s">
        <v>393</v>
      </c>
      <c r="H58" s="21" t="s">
        <v>60</v>
      </c>
      <c r="J58" s="21" t="s">
        <v>384</v>
      </c>
      <c r="K58" s="21" t="s">
        <v>385</v>
      </c>
      <c r="L58" s="23">
        <v>40235</v>
      </c>
      <c r="M58" s="23">
        <v>40235</v>
      </c>
      <c r="S58" s="21" t="s">
        <v>356</v>
      </c>
      <c r="U58" s="21" t="s">
        <v>42</v>
      </c>
      <c r="V58" s="21">
        <v>0</v>
      </c>
      <c r="W58" s="21" t="s">
        <v>394</v>
      </c>
      <c r="X58" s="21" t="s">
        <v>44</v>
      </c>
    </row>
    <row r="59" spans="1:31" x14ac:dyDescent="0.25">
      <c r="A59" s="21" t="str">
        <f t="shared" si="0"/>
        <v>Maquinaria</v>
      </c>
      <c r="B59" s="21" t="s">
        <v>395</v>
      </c>
      <c r="C59" s="21" t="s">
        <v>396</v>
      </c>
      <c r="D59" s="21" t="s">
        <v>397</v>
      </c>
      <c r="F59" s="21" t="s">
        <v>398</v>
      </c>
      <c r="G59" s="21" t="s">
        <v>399</v>
      </c>
      <c r="K59" s="21" t="s">
        <v>126</v>
      </c>
      <c r="L59" s="23">
        <v>40581</v>
      </c>
      <c r="M59" s="23">
        <v>40588</v>
      </c>
      <c r="S59" s="21" t="s">
        <v>400</v>
      </c>
      <c r="U59" s="21" t="s">
        <v>42</v>
      </c>
      <c r="V59" s="21">
        <v>0</v>
      </c>
      <c r="X59" s="21" t="s">
        <v>44</v>
      </c>
    </row>
    <row r="60" spans="1:31" x14ac:dyDescent="0.25">
      <c r="A60" s="21" t="str">
        <f t="shared" si="0"/>
        <v>Maquinaria</v>
      </c>
      <c r="B60" s="21" t="s">
        <v>401</v>
      </c>
      <c r="C60" s="21" t="s">
        <v>402</v>
      </c>
      <c r="D60" s="21" t="s">
        <v>403</v>
      </c>
      <c r="K60" s="21" t="s">
        <v>404</v>
      </c>
      <c r="L60" s="23">
        <v>41533</v>
      </c>
      <c r="S60" s="21" t="s">
        <v>405</v>
      </c>
      <c r="U60" s="21" t="s">
        <v>42</v>
      </c>
      <c r="V60" s="21">
        <v>0</v>
      </c>
      <c r="X60" s="21" t="s">
        <v>71</v>
      </c>
    </row>
    <row r="61" spans="1:31" x14ac:dyDescent="0.25">
      <c r="A61" s="21" t="str">
        <f t="shared" si="0"/>
        <v>Maquinaria</v>
      </c>
      <c r="B61" s="21" t="s">
        <v>406</v>
      </c>
      <c r="C61" s="21" t="s">
        <v>407</v>
      </c>
      <c r="D61" s="21" t="s">
        <v>408</v>
      </c>
      <c r="K61" s="21" t="s">
        <v>404</v>
      </c>
      <c r="L61" s="23">
        <v>41533</v>
      </c>
      <c r="S61" s="21" t="s">
        <v>95</v>
      </c>
      <c r="U61" s="21" t="s">
        <v>42</v>
      </c>
      <c r="V61" s="21">
        <v>0</v>
      </c>
      <c r="X61" s="21" t="s">
        <v>71</v>
      </c>
    </row>
    <row r="62" spans="1:31" x14ac:dyDescent="0.25">
      <c r="A62" s="21" t="str">
        <f t="shared" si="0"/>
        <v>Maquinaria</v>
      </c>
      <c r="B62" s="21" t="s">
        <v>409</v>
      </c>
      <c r="C62" s="21" t="s">
        <v>410</v>
      </c>
      <c r="K62" s="21" t="s">
        <v>311</v>
      </c>
      <c r="L62" s="23">
        <v>41428</v>
      </c>
      <c r="M62" s="23">
        <v>41428</v>
      </c>
      <c r="S62" s="21" t="s">
        <v>95</v>
      </c>
      <c r="U62" s="21" t="s">
        <v>42</v>
      </c>
      <c r="V62" s="21">
        <v>0</v>
      </c>
      <c r="X62" s="21" t="s">
        <v>71</v>
      </c>
    </row>
    <row r="63" spans="1:31" x14ac:dyDescent="0.25">
      <c r="A63" s="21" t="str">
        <f t="shared" si="0"/>
        <v>Maquinaria</v>
      </c>
      <c r="B63" s="21" t="s">
        <v>411</v>
      </c>
      <c r="C63" s="21" t="s">
        <v>412</v>
      </c>
      <c r="K63" s="21" t="s">
        <v>413</v>
      </c>
      <c r="L63" s="23">
        <v>41533</v>
      </c>
      <c r="S63" s="21" t="s">
        <v>95</v>
      </c>
      <c r="U63" s="21" t="s">
        <v>42</v>
      </c>
      <c r="V63" s="21">
        <v>0</v>
      </c>
      <c r="X63" s="21" t="s">
        <v>71</v>
      </c>
    </row>
    <row r="64" spans="1:31" x14ac:dyDescent="0.25">
      <c r="A64" s="21" t="str">
        <f t="shared" si="0"/>
        <v>Maquinaria</v>
      </c>
      <c r="B64" s="21" t="s">
        <v>414</v>
      </c>
      <c r="C64" s="21" t="s">
        <v>415</v>
      </c>
      <c r="D64" s="21" t="s">
        <v>416</v>
      </c>
      <c r="K64" s="21" t="s">
        <v>413</v>
      </c>
      <c r="L64" s="23">
        <v>41533</v>
      </c>
      <c r="S64" s="21" t="s">
        <v>95</v>
      </c>
      <c r="U64" s="21" t="s">
        <v>42</v>
      </c>
      <c r="V64" s="21">
        <v>0</v>
      </c>
      <c r="X64" s="21" t="s">
        <v>71</v>
      </c>
    </row>
    <row r="65" spans="1:29" x14ac:dyDescent="0.25">
      <c r="A65" s="21" t="str">
        <f t="shared" si="0"/>
        <v>Maquinaria</v>
      </c>
      <c r="B65" s="21">
        <v>1160</v>
      </c>
      <c r="C65" s="21" t="s">
        <v>3941</v>
      </c>
      <c r="D65" s="21" t="s">
        <v>3942</v>
      </c>
      <c r="F65" s="21" t="s">
        <v>490</v>
      </c>
      <c r="K65" s="21" t="s">
        <v>76</v>
      </c>
    </row>
    <row r="66" spans="1:29" x14ac:dyDescent="0.25">
      <c r="A66" s="21" t="str">
        <f t="shared" si="0"/>
        <v>Maquinaria</v>
      </c>
      <c r="B66" s="21" t="s">
        <v>417</v>
      </c>
      <c r="C66" s="21" t="s">
        <v>418</v>
      </c>
      <c r="D66" s="21" t="s">
        <v>419</v>
      </c>
      <c r="E66" s="21" t="s">
        <v>420</v>
      </c>
      <c r="F66" s="21" t="s">
        <v>75</v>
      </c>
      <c r="G66" s="21" t="s">
        <v>421</v>
      </c>
      <c r="H66" s="21" t="s">
        <v>38</v>
      </c>
      <c r="K66" s="21" t="s">
        <v>76</v>
      </c>
      <c r="L66" s="23">
        <v>41983</v>
      </c>
      <c r="M66" s="23">
        <v>41988</v>
      </c>
      <c r="N66" s="21">
        <v>60</v>
      </c>
      <c r="O66" s="23">
        <v>46482</v>
      </c>
      <c r="R66" s="23">
        <v>46482</v>
      </c>
      <c r="S66" s="21" t="s">
        <v>77</v>
      </c>
      <c r="U66" s="21" t="s">
        <v>42</v>
      </c>
      <c r="V66" s="21">
        <v>0</v>
      </c>
      <c r="X66" s="21" t="s">
        <v>44</v>
      </c>
      <c r="Y66" s="21" t="s">
        <v>112</v>
      </c>
      <c r="AC66" s="23">
        <v>44656</v>
      </c>
    </row>
    <row r="67" spans="1:29" x14ac:dyDescent="0.25">
      <c r="A67" s="21" t="str">
        <f t="shared" si="0"/>
        <v>Maquinaria</v>
      </c>
      <c r="B67" s="21" t="s">
        <v>422</v>
      </c>
      <c r="C67" s="21" t="s">
        <v>423</v>
      </c>
      <c r="D67" s="21" t="s">
        <v>423</v>
      </c>
      <c r="F67" s="21" t="s">
        <v>424</v>
      </c>
      <c r="K67" s="21" t="s">
        <v>76</v>
      </c>
      <c r="L67" s="23">
        <v>41983</v>
      </c>
      <c r="M67" s="23">
        <v>41988</v>
      </c>
      <c r="S67" s="21" t="s">
        <v>77</v>
      </c>
      <c r="U67" s="21" t="s">
        <v>42</v>
      </c>
      <c r="V67" s="21">
        <v>0</v>
      </c>
      <c r="X67" s="21" t="s">
        <v>44</v>
      </c>
    </row>
    <row r="68" spans="1:29" x14ac:dyDescent="0.25">
      <c r="A68" s="21" t="str">
        <f t="shared" ref="A68:A131" si="1">+IF(A67="",B67,A67)</f>
        <v>Maquinaria</v>
      </c>
      <c r="B68" s="21" t="s">
        <v>430</v>
      </c>
      <c r="C68" s="21" t="s">
        <v>431</v>
      </c>
      <c r="D68" s="21" t="s">
        <v>432</v>
      </c>
      <c r="E68" s="21" t="s">
        <v>433</v>
      </c>
      <c r="F68" s="21" t="s">
        <v>434</v>
      </c>
      <c r="K68" s="21" t="s">
        <v>385</v>
      </c>
      <c r="L68" s="23">
        <v>42499</v>
      </c>
      <c r="M68" s="23">
        <v>42499</v>
      </c>
      <c r="S68" s="21" t="s">
        <v>356</v>
      </c>
      <c r="U68" s="21" t="s">
        <v>42</v>
      </c>
      <c r="V68" s="21">
        <v>0</v>
      </c>
      <c r="X68" s="21" t="s">
        <v>44</v>
      </c>
    </row>
    <row r="69" spans="1:29" x14ac:dyDescent="0.25">
      <c r="A69" s="21" t="str">
        <f t="shared" si="1"/>
        <v>Maquinaria</v>
      </c>
      <c r="B69" s="21" t="s">
        <v>435</v>
      </c>
      <c r="C69" s="21" t="s">
        <v>436</v>
      </c>
      <c r="D69" s="21" t="s">
        <v>436</v>
      </c>
      <c r="E69" s="21" t="s">
        <v>437</v>
      </c>
      <c r="F69" s="21" t="s">
        <v>438</v>
      </c>
      <c r="G69" s="21" t="s">
        <v>439</v>
      </c>
      <c r="K69" s="21" t="s">
        <v>385</v>
      </c>
      <c r="L69" s="23">
        <v>42499</v>
      </c>
      <c r="M69" s="23">
        <v>42499</v>
      </c>
      <c r="N69" s="21">
        <v>60</v>
      </c>
      <c r="O69" s="23">
        <v>46940</v>
      </c>
      <c r="R69" s="23">
        <v>46940</v>
      </c>
      <c r="S69" s="21" t="s">
        <v>356</v>
      </c>
      <c r="U69" s="21" t="s">
        <v>42</v>
      </c>
      <c r="V69" s="21">
        <v>0</v>
      </c>
      <c r="X69" s="21" t="s">
        <v>44</v>
      </c>
      <c r="Y69" s="21" t="s">
        <v>112</v>
      </c>
      <c r="AC69" s="23">
        <v>45113</v>
      </c>
    </row>
    <row r="70" spans="1:29" x14ac:dyDescent="0.25">
      <c r="A70" s="21" t="str">
        <f t="shared" si="1"/>
        <v>Maquinaria</v>
      </c>
      <c r="B70" s="21" t="s">
        <v>440</v>
      </c>
      <c r="C70" s="21" t="s">
        <v>441</v>
      </c>
      <c r="D70" s="21" t="s">
        <v>442</v>
      </c>
      <c r="K70" s="21" t="s">
        <v>126</v>
      </c>
      <c r="L70" s="23">
        <v>42576</v>
      </c>
      <c r="M70" s="23">
        <v>42499</v>
      </c>
      <c r="S70" s="21" t="s">
        <v>443</v>
      </c>
      <c r="U70" s="21" t="s">
        <v>42</v>
      </c>
      <c r="V70" s="21">
        <v>0</v>
      </c>
      <c r="X70" s="21" t="s">
        <v>44</v>
      </c>
    </row>
    <row r="71" spans="1:29" x14ac:dyDescent="0.25">
      <c r="A71" s="21" t="str">
        <f t="shared" si="1"/>
        <v>Maquinaria</v>
      </c>
      <c r="B71" s="21" t="s">
        <v>444</v>
      </c>
      <c r="C71" s="21" t="s">
        <v>445</v>
      </c>
      <c r="D71" s="21" t="s">
        <v>446</v>
      </c>
      <c r="E71" s="21" t="s">
        <v>447</v>
      </c>
      <c r="F71" s="21" t="s">
        <v>448</v>
      </c>
      <c r="G71" s="21" t="s">
        <v>449</v>
      </c>
      <c r="H71" s="21" t="s">
        <v>38</v>
      </c>
      <c r="K71" s="21" t="s">
        <v>126</v>
      </c>
      <c r="L71" s="23">
        <v>43157</v>
      </c>
      <c r="S71" s="21" t="s">
        <v>450</v>
      </c>
      <c r="T71" s="21" t="s">
        <v>451</v>
      </c>
      <c r="U71" s="21" t="s">
        <v>42</v>
      </c>
      <c r="V71" s="21">
        <v>0</v>
      </c>
      <c r="W71" s="21" t="s">
        <v>452</v>
      </c>
      <c r="X71" s="21" t="s">
        <v>44</v>
      </c>
    </row>
    <row r="72" spans="1:29" x14ac:dyDescent="0.25">
      <c r="A72" s="21" t="str">
        <f t="shared" si="1"/>
        <v>Maquinaria</v>
      </c>
      <c r="B72" s="21" t="s">
        <v>453</v>
      </c>
      <c r="C72" s="21" t="s">
        <v>454</v>
      </c>
      <c r="D72" s="21" t="s">
        <v>455</v>
      </c>
      <c r="E72" s="21" t="s">
        <v>456</v>
      </c>
      <c r="F72" s="21" t="s">
        <v>457</v>
      </c>
      <c r="G72" s="21" t="s">
        <v>458</v>
      </c>
      <c r="H72" s="21" t="s">
        <v>38</v>
      </c>
      <c r="K72" s="21" t="s">
        <v>276</v>
      </c>
      <c r="L72" s="23">
        <v>43355</v>
      </c>
      <c r="M72" s="23">
        <v>43355</v>
      </c>
      <c r="S72" s="21" t="s">
        <v>459</v>
      </c>
      <c r="U72" s="21" t="s">
        <v>42</v>
      </c>
      <c r="V72" s="21">
        <v>0</v>
      </c>
      <c r="X72" s="21" t="s">
        <v>44</v>
      </c>
    </row>
    <row r="73" spans="1:29" x14ac:dyDescent="0.25">
      <c r="A73" s="21" t="str">
        <f t="shared" si="1"/>
        <v>Maquinaria</v>
      </c>
      <c r="B73" s="21" t="s">
        <v>460</v>
      </c>
      <c r="C73" s="21" t="s">
        <v>298</v>
      </c>
      <c r="D73" s="21" t="s">
        <v>461</v>
      </c>
      <c r="E73" s="21" t="s">
        <v>462</v>
      </c>
      <c r="F73" s="21" t="s">
        <v>463</v>
      </c>
      <c r="G73" s="21" t="s">
        <v>464</v>
      </c>
      <c r="H73" s="21" t="s">
        <v>38</v>
      </c>
      <c r="K73" s="21" t="s">
        <v>311</v>
      </c>
      <c r="L73" s="23">
        <v>43395</v>
      </c>
      <c r="M73" s="23">
        <v>43396</v>
      </c>
      <c r="N73" s="21">
        <v>24</v>
      </c>
      <c r="O73" s="23">
        <v>45855</v>
      </c>
      <c r="R73" s="23">
        <v>45855</v>
      </c>
      <c r="S73" s="21" t="s">
        <v>465</v>
      </c>
      <c r="U73" s="21" t="s">
        <v>42</v>
      </c>
      <c r="V73" s="21">
        <v>0</v>
      </c>
      <c r="W73" s="21" t="s">
        <v>466</v>
      </c>
      <c r="X73" s="21" t="s">
        <v>44</v>
      </c>
      <c r="Y73" s="21" t="s">
        <v>112</v>
      </c>
      <c r="AC73" s="23">
        <v>45124</v>
      </c>
    </row>
    <row r="74" spans="1:29" x14ac:dyDescent="0.25">
      <c r="A74" s="21" t="str">
        <f t="shared" si="1"/>
        <v>Maquinaria</v>
      </c>
      <c r="B74" s="21" t="s">
        <v>467</v>
      </c>
      <c r="C74" s="21" t="s">
        <v>468</v>
      </c>
      <c r="D74" s="21" t="s">
        <v>469</v>
      </c>
      <c r="E74" s="21" t="s">
        <v>470</v>
      </c>
      <c r="F74" s="21" t="s">
        <v>382</v>
      </c>
      <c r="G74" s="21" t="s">
        <v>471</v>
      </c>
      <c r="H74" s="21" t="s">
        <v>38</v>
      </c>
      <c r="K74" s="21" t="s">
        <v>385</v>
      </c>
      <c r="L74" s="23">
        <v>42472</v>
      </c>
      <c r="M74" s="23">
        <v>42472</v>
      </c>
      <c r="N74" s="21">
        <v>120</v>
      </c>
      <c r="O74" s="23">
        <v>46974</v>
      </c>
      <c r="R74" s="23">
        <v>46974</v>
      </c>
      <c r="T74" s="21" t="s">
        <v>472</v>
      </c>
      <c r="U74" s="21" t="s">
        <v>42</v>
      </c>
      <c r="V74" s="21">
        <v>0</v>
      </c>
      <c r="W74" s="21" t="s">
        <v>473</v>
      </c>
      <c r="X74" s="21" t="s">
        <v>71</v>
      </c>
      <c r="Y74" s="21" t="s">
        <v>112</v>
      </c>
      <c r="AC74" s="23">
        <v>43321</v>
      </c>
    </row>
    <row r="75" spans="1:29" x14ac:dyDescent="0.25">
      <c r="A75" s="21" t="str">
        <f t="shared" si="1"/>
        <v>Maquinaria</v>
      </c>
      <c r="B75" s="21">
        <v>1275</v>
      </c>
      <c r="C75" s="21" t="s">
        <v>3943</v>
      </c>
      <c r="D75" s="21" t="s">
        <v>3944</v>
      </c>
      <c r="F75" s="21" t="s">
        <v>3945</v>
      </c>
      <c r="H75" s="21" t="s">
        <v>38</v>
      </c>
    </row>
    <row r="76" spans="1:29" x14ac:dyDescent="0.25">
      <c r="A76" s="21" t="str">
        <f t="shared" si="1"/>
        <v>Maquinaria</v>
      </c>
      <c r="B76" s="21">
        <v>1226</v>
      </c>
      <c r="C76" s="21" t="s">
        <v>3946</v>
      </c>
      <c r="D76" s="21" t="s">
        <v>3947</v>
      </c>
      <c r="F76" s="21" t="s">
        <v>3948</v>
      </c>
      <c r="H76" s="21" t="s">
        <v>38</v>
      </c>
      <c r="U76" s="21" t="s">
        <v>42</v>
      </c>
      <c r="V76" s="21">
        <v>0</v>
      </c>
      <c r="X76" s="21" t="s">
        <v>44</v>
      </c>
    </row>
    <row r="77" spans="1:29" x14ac:dyDescent="0.25">
      <c r="A77" s="21" t="str">
        <f t="shared" si="1"/>
        <v>Maquinaria</v>
      </c>
      <c r="B77" s="21" t="s">
        <v>474</v>
      </c>
      <c r="C77" s="21" t="s">
        <v>475</v>
      </c>
      <c r="D77" s="21" t="s">
        <v>476</v>
      </c>
      <c r="F77" s="21" t="s">
        <v>477</v>
      </c>
      <c r="G77" s="21" t="s">
        <v>478</v>
      </c>
      <c r="H77" s="21" t="s">
        <v>38</v>
      </c>
      <c r="K77" s="21" t="s">
        <v>479</v>
      </c>
      <c r="L77" s="23">
        <v>40330</v>
      </c>
      <c r="U77" s="21" t="s">
        <v>42</v>
      </c>
      <c r="V77" s="21">
        <v>0</v>
      </c>
      <c r="X77" s="21" t="s">
        <v>44</v>
      </c>
    </row>
    <row r="78" spans="1:29" x14ac:dyDescent="0.25">
      <c r="A78" s="21" t="str">
        <f t="shared" si="1"/>
        <v>Maquinaria</v>
      </c>
      <c r="B78" s="21" t="s">
        <v>480</v>
      </c>
      <c r="C78" s="21" t="s">
        <v>481</v>
      </c>
      <c r="D78" s="21" t="s">
        <v>482</v>
      </c>
      <c r="E78" s="21" t="s">
        <v>483</v>
      </c>
      <c r="F78" s="21" t="s">
        <v>484</v>
      </c>
      <c r="G78" s="21" t="s">
        <v>485</v>
      </c>
      <c r="H78" s="21" t="s">
        <v>38</v>
      </c>
      <c r="K78" s="21" t="s">
        <v>76</v>
      </c>
      <c r="L78" s="23">
        <v>44991</v>
      </c>
      <c r="U78" s="21" t="s">
        <v>42</v>
      </c>
      <c r="V78" s="21">
        <v>0</v>
      </c>
      <c r="W78" s="21" t="s">
        <v>486</v>
      </c>
      <c r="X78" s="21" t="s">
        <v>44</v>
      </c>
    </row>
    <row r="79" spans="1:29" x14ac:dyDescent="0.25">
      <c r="A79" s="21" t="str">
        <f t="shared" si="1"/>
        <v>Maquinaria</v>
      </c>
      <c r="B79" s="21" t="s">
        <v>487</v>
      </c>
      <c r="C79" s="21" t="s">
        <v>488</v>
      </c>
      <c r="D79" s="21" t="s">
        <v>488</v>
      </c>
      <c r="E79" s="21" t="s">
        <v>489</v>
      </c>
      <c r="F79" s="21" t="s">
        <v>490</v>
      </c>
      <c r="G79" s="21" t="s">
        <v>491</v>
      </c>
      <c r="H79" s="21" t="s">
        <v>38</v>
      </c>
      <c r="K79" s="21" t="s">
        <v>76</v>
      </c>
      <c r="L79" s="23">
        <v>44991</v>
      </c>
      <c r="S79" s="21" t="s">
        <v>492</v>
      </c>
      <c r="U79" s="21" t="s">
        <v>42</v>
      </c>
      <c r="V79" s="21">
        <v>0</v>
      </c>
      <c r="W79" s="21" t="s">
        <v>76</v>
      </c>
      <c r="X79" s="21" t="s">
        <v>44</v>
      </c>
    </row>
    <row r="80" spans="1:29" x14ac:dyDescent="0.25">
      <c r="A80" s="21" t="str">
        <f t="shared" si="1"/>
        <v>Maquinaria</v>
      </c>
      <c r="B80" s="21" t="s">
        <v>493</v>
      </c>
      <c r="C80" s="21" t="s">
        <v>494</v>
      </c>
      <c r="D80" s="21" t="s">
        <v>495</v>
      </c>
      <c r="E80" s="21" t="s">
        <v>496</v>
      </c>
      <c r="F80" s="21" t="s">
        <v>497</v>
      </c>
      <c r="G80" s="21" t="s">
        <v>498</v>
      </c>
      <c r="H80" s="21" t="s">
        <v>38</v>
      </c>
      <c r="K80" s="21" t="s">
        <v>76</v>
      </c>
      <c r="L80" s="23">
        <v>45155</v>
      </c>
      <c r="T80" s="21" t="s">
        <v>499</v>
      </c>
      <c r="U80" s="21" t="s">
        <v>42</v>
      </c>
      <c r="V80" s="21">
        <v>0</v>
      </c>
      <c r="W80" s="21" t="s">
        <v>486</v>
      </c>
      <c r="X80" s="21" t="s">
        <v>44</v>
      </c>
    </row>
    <row r="81" spans="1:29" x14ac:dyDescent="0.25">
      <c r="A81" s="21" t="str">
        <f t="shared" si="1"/>
        <v>Maquinaria</v>
      </c>
      <c r="B81" s="21" t="s">
        <v>500</v>
      </c>
      <c r="C81" s="21" t="s">
        <v>501</v>
      </c>
      <c r="D81" s="21" t="s">
        <v>502</v>
      </c>
      <c r="E81" s="21" t="s">
        <v>503</v>
      </c>
      <c r="F81" s="21" t="s">
        <v>504</v>
      </c>
      <c r="G81" s="21" t="s">
        <v>505</v>
      </c>
      <c r="H81" s="21" t="s">
        <v>38</v>
      </c>
      <c r="K81" s="21" t="s">
        <v>76</v>
      </c>
      <c r="L81" s="23">
        <v>45012</v>
      </c>
      <c r="T81" s="21" t="s">
        <v>506</v>
      </c>
      <c r="U81" s="21" t="s">
        <v>42</v>
      </c>
      <c r="V81" s="21">
        <v>0</v>
      </c>
      <c r="W81" s="21" t="s">
        <v>486</v>
      </c>
      <c r="X81" s="21" t="s">
        <v>44</v>
      </c>
    </row>
    <row r="82" spans="1:29" x14ac:dyDescent="0.25">
      <c r="A82" s="21" t="str">
        <f t="shared" si="1"/>
        <v>Maquinaria</v>
      </c>
      <c r="B82" s="21" t="s">
        <v>507</v>
      </c>
      <c r="C82" s="21" t="s">
        <v>508</v>
      </c>
      <c r="D82" s="21" t="s">
        <v>509</v>
      </c>
      <c r="F82" s="21" t="s">
        <v>510</v>
      </c>
      <c r="G82" s="21" t="s">
        <v>511</v>
      </c>
      <c r="H82" s="21" t="s">
        <v>38</v>
      </c>
      <c r="K82" s="21" t="s">
        <v>512</v>
      </c>
      <c r="L82" s="23">
        <v>45337</v>
      </c>
      <c r="M82" s="23">
        <v>45341</v>
      </c>
      <c r="N82" s="21">
        <v>24</v>
      </c>
      <c r="O82" s="23">
        <v>46062</v>
      </c>
      <c r="R82" s="23">
        <v>46062</v>
      </c>
      <c r="U82" s="21" t="s">
        <v>42</v>
      </c>
      <c r="V82" s="21">
        <v>0</v>
      </c>
      <c r="W82" s="21" t="s">
        <v>513</v>
      </c>
      <c r="X82" s="21" t="s">
        <v>44</v>
      </c>
      <c r="Y82" s="21" t="s">
        <v>112</v>
      </c>
      <c r="AC82" s="23">
        <v>45331</v>
      </c>
    </row>
    <row r="83" spans="1:29" x14ac:dyDescent="0.25">
      <c r="A83" s="21" t="str">
        <f t="shared" si="1"/>
        <v>Maquinaria</v>
      </c>
      <c r="B83" s="21" t="s">
        <v>514</v>
      </c>
      <c r="C83" s="21" t="s">
        <v>515</v>
      </c>
      <c r="D83" s="21" t="s">
        <v>516</v>
      </c>
      <c r="E83" s="21" t="s">
        <v>517</v>
      </c>
      <c r="F83" s="21" t="s">
        <v>518</v>
      </c>
      <c r="G83" s="21" t="s">
        <v>519</v>
      </c>
      <c r="H83" s="21" t="s">
        <v>38</v>
      </c>
      <c r="K83" s="21" t="s">
        <v>126</v>
      </c>
      <c r="L83" s="23">
        <v>44468</v>
      </c>
      <c r="M83" s="23">
        <v>44468</v>
      </c>
      <c r="S83" s="21" t="s">
        <v>520</v>
      </c>
      <c r="U83" s="21" t="s">
        <v>42</v>
      </c>
      <c r="V83" s="21">
        <v>2173.8000000000002</v>
      </c>
      <c r="X83" s="21" t="s">
        <v>44</v>
      </c>
    </row>
    <row r="84" spans="1:29" x14ac:dyDescent="0.25">
      <c r="A84" s="21" t="str">
        <f t="shared" si="1"/>
        <v>Maquinaria</v>
      </c>
      <c r="B84" s="21" t="s">
        <v>521</v>
      </c>
      <c r="C84" s="21" t="s">
        <v>522</v>
      </c>
      <c r="D84" s="21" t="s">
        <v>523</v>
      </c>
      <c r="E84" s="21" t="s">
        <v>524</v>
      </c>
      <c r="F84" s="21" t="s">
        <v>525</v>
      </c>
      <c r="G84" s="21" t="s">
        <v>526</v>
      </c>
      <c r="H84" s="21" t="s">
        <v>38</v>
      </c>
      <c r="K84" s="21" t="s">
        <v>126</v>
      </c>
      <c r="L84" s="23">
        <v>45327</v>
      </c>
      <c r="M84" s="23">
        <v>45327</v>
      </c>
      <c r="U84" s="21" t="s">
        <v>42</v>
      </c>
      <c r="V84" s="21">
        <v>0</v>
      </c>
      <c r="X84" s="21" t="s">
        <v>44</v>
      </c>
    </row>
    <row r="85" spans="1:29" x14ac:dyDescent="0.25">
      <c r="A85" s="21" t="str">
        <f t="shared" si="1"/>
        <v>Maquinaria</v>
      </c>
      <c r="B85" s="21" t="s">
        <v>527</v>
      </c>
      <c r="C85" s="21" t="s">
        <v>528</v>
      </c>
      <c r="D85" s="21" t="s">
        <v>529</v>
      </c>
      <c r="E85" s="21" t="s">
        <v>530</v>
      </c>
      <c r="F85" s="21" t="s">
        <v>531</v>
      </c>
      <c r="G85" s="21" t="s">
        <v>532</v>
      </c>
      <c r="H85" s="21" t="s">
        <v>38</v>
      </c>
      <c r="K85" s="21" t="s">
        <v>404</v>
      </c>
      <c r="L85" s="23">
        <v>45377</v>
      </c>
      <c r="M85" s="23">
        <v>45384</v>
      </c>
      <c r="S85" s="21" t="s">
        <v>405</v>
      </c>
      <c r="T85" s="21" t="s">
        <v>533</v>
      </c>
      <c r="U85" s="21" t="s">
        <v>42</v>
      </c>
      <c r="V85" s="21">
        <v>0</v>
      </c>
      <c r="W85" s="21" t="s">
        <v>534</v>
      </c>
      <c r="X85" s="21" t="s">
        <v>44</v>
      </c>
    </row>
    <row r="86" spans="1:29" x14ac:dyDescent="0.25">
      <c r="A86" s="21" t="str">
        <f t="shared" si="1"/>
        <v>Maquinaria</v>
      </c>
      <c r="B86" s="21" t="s">
        <v>535</v>
      </c>
      <c r="C86" s="21" t="s">
        <v>298</v>
      </c>
      <c r="D86" s="21" t="s">
        <v>461</v>
      </c>
      <c r="E86" s="21" t="s">
        <v>536</v>
      </c>
      <c r="F86" s="21" t="s">
        <v>537</v>
      </c>
      <c r="H86" s="21" t="s">
        <v>38</v>
      </c>
      <c r="K86" s="21" t="s">
        <v>311</v>
      </c>
      <c r="L86" s="23">
        <v>40269</v>
      </c>
      <c r="M86" s="23">
        <v>40269</v>
      </c>
      <c r="U86" s="21" t="s">
        <v>42</v>
      </c>
      <c r="V86" s="21">
        <v>0</v>
      </c>
      <c r="W86" s="21" t="s">
        <v>313</v>
      </c>
      <c r="X86" s="21" t="s">
        <v>44</v>
      </c>
    </row>
    <row r="87" spans="1:29" x14ac:dyDescent="0.25">
      <c r="A87" s="21" t="str">
        <f t="shared" si="1"/>
        <v>Maquinaria</v>
      </c>
      <c r="B87" s="21" t="s">
        <v>538</v>
      </c>
      <c r="C87" s="21" t="s">
        <v>298</v>
      </c>
      <c r="D87" s="21" t="s">
        <v>539</v>
      </c>
      <c r="E87" s="21" t="s">
        <v>540</v>
      </c>
      <c r="F87" s="21" t="s">
        <v>537</v>
      </c>
      <c r="G87" s="21" t="s">
        <v>541</v>
      </c>
      <c r="H87" s="21" t="s">
        <v>38</v>
      </c>
      <c r="K87" s="21" t="s">
        <v>311</v>
      </c>
      <c r="L87" s="23">
        <v>40269</v>
      </c>
      <c r="M87" s="23">
        <v>40269</v>
      </c>
      <c r="U87" s="21" t="s">
        <v>42</v>
      </c>
      <c r="V87" s="21">
        <v>0</v>
      </c>
      <c r="W87" s="21" t="s">
        <v>313</v>
      </c>
      <c r="X87" s="21" t="s">
        <v>44</v>
      </c>
    </row>
    <row r="88" spans="1:29" x14ac:dyDescent="0.25">
      <c r="A88" s="21" t="str">
        <f t="shared" si="1"/>
        <v>Maquinaria</v>
      </c>
      <c r="B88" s="21" t="s">
        <v>542</v>
      </c>
      <c r="C88" s="21" t="s">
        <v>298</v>
      </c>
      <c r="D88" s="21" t="s">
        <v>461</v>
      </c>
      <c r="E88" s="21" t="s">
        <v>543</v>
      </c>
      <c r="F88" s="21" t="s">
        <v>301</v>
      </c>
      <c r="G88" s="21" t="s">
        <v>544</v>
      </c>
      <c r="H88" s="21" t="s">
        <v>38</v>
      </c>
      <c r="K88" s="21" t="s">
        <v>283</v>
      </c>
      <c r="L88" s="23">
        <v>40269</v>
      </c>
      <c r="M88" s="23">
        <v>40269</v>
      </c>
      <c r="U88" s="21" t="s">
        <v>42</v>
      </c>
      <c r="V88" s="21">
        <v>0</v>
      </c>
      <c r="W88" s="21" t="s">
        <v>283</v>
      </c>
      <c r="X88" s="21" t="s">
        <v>44</v>
      </c>
    </row>
    <row r="89" spans="1:29" x14ac:dyDescent="0.25">
      <c r="A89" s="21" t="str">
        <f t="shared" si="1"/>
        <v>Maquinaria</v>
      </c>
      <c r="B89" s="21" t="s">
        <v>545</v>
      </c>
      <c r="C89" s="21" t="s">
        <v>546</v>
      </c>
      <c r="D89" s="21" t="s">
        <v>547</v>
      </c>
      <c r="E89" s="21" t="s">
        <v>548</v>
      </c>
      <c r="F89" s="21" t="s">
        <v>549</v>
      </c>
      <c r="G89" s="21" t="s">
        <v>550</v>
      </c>
      <c r="H89" s="21" t="s">
        <v>38</v>
      </c>
      <c r="K89" s="21" t="s">
        <v>126</v>
      </c>
      <c r="L89" s="23">
        <v>44944</v>
      </c>
      <c r="M89" s="23">
        <v>44949</v>
      </c>
      <c r="N89" s="21">
        <v>24</v>
      </c>
      <c r="O89" s="23">
        <v>45676</v>
      </c>
      <c r="R89" s="23">
        <v>45676</v>
      </c>
      <c r="U89" s="21" t="s">
        <v>42</v>
      </c>
      <c r="V89" s="21">
        <v>0</v>
      </c>
      <c r="X89" s="21" t="s">
        <v>44</v>
      </c>
      <c r="Y89" s="21" t="s">
        <v>112</v>
      </c>
      <c r="AC89" s="23">
        <v>44945</v>
      </c>
    </row>
    <row r="90" spans="1:29" x14ac:dyDescent="0.25">
      <c r="A90" s="21" t="str">
        <f t="shared" si="1"/>
        <v>Maquinaria</v>
      </c>
      <c r="B90" s="21" t="s">
        <v>551</v>
      </c>
      <c r="C90" s="21" t="s">
        <v>552</v>
      </c>
      <c r="D90" s="21" t="s">
        <v>553</v>
      </c>
      <c r="E90" s="21" t="s">
        <v>554</v>
      </c>
      <c r="F90" s="21" t="s">
        <v>382</v>
      </c>
      <c r="G90" s="21" t="s">
        <v>555</v>
      </c>
      <c r="K90" s="21" t="s">
        <v>126</v>
      </c>
      <c r="L90" s="23">
        <v>45140</v>
      </c>
      <c r="M90" s="23">
        <v>45159</v>
      </c>
      <c r="U90" s="21" t="s">
        <v>42</v>
      </c>
      <c r="V90" s="21">
        <v>0</v>
      </c>
      <c r="X90" s="21" t="s">
        <v>44</v>
      </c>
    </row>
    <row r="91" spans="1:29" x14ac:dyDescent="0.25">
      <c r="A91" s="21" t="str">
        <f t="shared" si="1"/>
        <v>Maquinaria</v>
      </c>
      <c r="B91" s="21" t="s">
        <v>556</v>
      </c>
      <c r="C91" s="21" t="s">
        <v>475</v>
      </c>
      <c r="D91" s="21" t="s">
        <v>557</v>
      </c>
      <c r="E91" s="21" t="s">
        <v>558</v>
      </c>
      <c r="F91" s="21" t="s">
        <v>559</v>
      </c>
      <c r="G91" s="21" t="s">
        <v>560</v>
      </c>
      <c r="H91" s="21" t="s">
        <v>38</v>
      </c>
      <c r="K91" s="21" t="s">
        <v>283</v>
      </c>
      <c r="L91" s="23">
        <v>45121</v>
      </c>
      <c r="M91" s="23">
        <v>45124</v>
      </c>
      <c r="T91" s="21" t="s">
        <v>561</v>
      </c>
      <c r="U91" s="21" t="s">
        <v>42</v>
      </c>
      <c r="V91" s="21">
        <v>0</v>
      </c>
      <c r="W91" s="21" t="s">
        <v>562</v>
      </c>
      <c r="X91" s="21" t="s">
        <v>44</v>
      </c>
    </row>
    <row r="92" spans="1:29" x14ac:dyDescent="0.25">
      <c r="A92" s="21" t="str">
        <f t="shared" si="1"/>
        <v>Maquinaria</v>
      </c>
      <c r="B92" s="21" t="s">
        <v>563</v>
      </c>
      <c r="C92" s="21" t="s">
        <v>564</v>
      </c>
      <c r="D92" s="21" t="s">
        <v>565</v>
      </c>
      <c r="E92" s="21" t="s">
        <v>566</v>
      </c>
      <c r="F92" s="21" t="s">
        <v>567</v>
      </c>
      <c r="G92" s="21" t="s">
        <v>568</v>
      </c>
      <c r="H92" s="21" t="s">
        <v>38</v>
      </c>
      <c r="K92" s="21" t="s">
        <v>126</v>
      </c>
      <c r="L92" s="23">
        <v>45189</v>
      </c>
      <c r="M92" s="23">
        <v>45194</v>
      </c>
      <c r="U92" s="21" t="s">
        <v>42</v>
      </c>
      <c r="V92" s="21">
        <v>0</v>
      </c>
      <c r="X92" s="21" t="s">
        <v>44</v>
      </c>
      <c r="AC92" s="23">
        <v>45183</v>
      </c>
    </row>
    <row r="93" spans="1:29" x14ac:dyDescent="0.25">
      <c r="A93" s="21" t="str">
        <f t="shared" si="1"/>
        <v>Maquinaria</v>
      </c>
      <c r="B93" s="21" t="s">
        <v>580</v>
      </c>
      <c r="C93" s="21" t="s">
        <v>581</v>
      </c>
      <c r="D93" s="21" t="s">
        <v>582</v>
      </c>
      <c r="E93" s="21" t="s">
        <v>583</v>
      </c>
      <c r="F93" s="21" t="s">
        <v>584</v>
      </c>
      <c r="G93" s="21" t="s">
        <v>585</v>
      </c>
      <c r="H93" s="21" t="s">
        <v>38</v>
      </c>
      <c r="K93" s="21" t="s">
        <v>572</v>
      </c>
      <c r="L93" s="23">
        <v>44916</v>
      </c>
      <c r="M93" s="23">
        <v>44917</v>
      </c>
      <c r="U93" s="21" t="s">
        <v>42</v>
      </c>
      <c r="V93" s="21">
        <v>0</v>
      </c>
      <c r="X93" s="21" t="s">
        <v>44</v>
      </c>
    </row>
    <row r="94" spans="1:29" x14ac:dyDescent="0.25">
      <c r="A94" s="21" t="str">
        <f t="shared" si="1"/>
        <v>Maquinaria</v>
      </c>
      <c r="B94" s="21" t="s">
        <v>586</v>
      </c>
      <c r="C94" s="21" t="s">
        <v>587</v>
      </c>
      <c r="D94" s="21" t="s">
        <v>587</v>
      </c>
      <c r="E94" s="21" t="s">
        <v>588</v>
      </c>
      <c r="F94" s="21" t="s">
        <v>584</v>
      </c>
      <c r="G94" s="21" t="s">
        <v>589</v>
      </c>
      <c r="H94" s="21" t="s">
        <v>38</v>
      </c>
      <c r="K94" s="21" t="s">
        <v>572</v>
      </c>
      <c r="L94" s="23">
        <v>44916</v>
      </c>
      <c r="M94" s="23">
        <v>44917</v>
      </c>
      <c r="U94" s="21" t="s">
        <v>42</v>
      </c>
      <c r="V94" s="21">
        <v>0</v>
      </c>
      <c r="X94" s="21" t="s">
        <v>44</v>
      </c>
    </row>
    <row r="95" spans="1:29" x14ac:dyDescent="0.25">
      <c r="A95" s="21" t="str">
        <f t="shared" si="1"/>
        <v>Maquinaria</v>
      </c>
      <c r="B95" s="21" t="s">
        <v>590</v>
      </c>
      <c r="C95" s="21" t="s">
        <v>591</v>
      </c>
      <c r="D95" s="21" t="s">
        <v>591</v>
      </c>
      <c r="E95" s="21" t="s">
        <v>592</v>
      </c>
      <c r="F95" s="21" t="s">
        <v>584</v>
      </c>
      <c r="G95" s="21" t="s">
        <v>593</v>
      </c>
      <c r="H95" s="21" t="s">
        <v>38</v>
      </c>
      <c r="K95" s="21" t="s">
        <v>572</v>
      </c>
      <c r="L95" s="23">
        <v>44916</v>
      </c>
      <c r="M95" s="23">
        <v>44917</v>
      </c>
      <c r="U95" s="21" t="s">
        <v>42</v>
      </c>
      <c r="V95" s="21">
        <v>0</v>
      </c>
      <c r="X95" s="21" t="s">
        <v>44</v>
      </c>
    </row>
    <row r="96" spans="1:29" x14ac:dyDescent="0.25">
      <c r="A96" s="21" t="str">
        <f t="shared" si="1"/>
        <v>Maquinaria</v>
      </c>
      <c r="B96" s="21" t="s">
        <v>594</v>
      </c>
      <c r="C96" s="21" t="s">
        <v>595</v>
      </c>
      <c r="D96" s="21" t="s">
        <v>595</v>
      </c>
      <c r="E96" s="21" t="s">
        <v>596</v>
      </c>
      <c r="F96" s="21" t="s">
        <v>584</v>
      </c>
      <c r="G96" s="21" t="s">
        <v>597</v>
      </c>
      <c r="H96" s="21" t="s">
        <v>38</v>
      </c>
      <c r="K96" s="21" t="s">
        <v>572</v>
      </c>
      <c r="L96" s="23">
        <v>44916</v>
      </c>
      <c r="M96" s="23">
        <v>44917</v>
      </c>
      <c r="U96" s="21" t="s">
        <v>42</v>
      </c>
      <c r="V96" s="21">
        <v>0</v>
      </c>
      <c r="X96" s="21" t="s">
        <v>44</v>
      </c>
    </row>
    <row r="97" spans="1:30" x14ac:dyDescent="0.25">
      <c r="A97" s="21" t="str">
        <f t="shared" si="1"/>
        <v>Maquinaria</v>
      </c>
      <c r="B97" s="21" t="s">
        <v>598</v>
      </c>
      <c r="C97" s="21" t="s">
        <v>599</v>
      </c>
      <c r="D97" s="21" t="s">
        <v>569</v>
      </c>
      <c r="E97" s="21" t="s">
        <v>600</v>
      </c>
      <c r="F97" s="21" t="s">
        <v>570</v>
      </c>
      <c r="G97" s="21" t="s">
        <v>571</v>
      </c>
      <c r="H97" s="21" t="s">
        <v>38</v>
      </c>
      <c r="K97" s="21" t="s">
        <v>572</v>
      </c>
      <c r="L97" s="23">
        <v>44937</v>
      </c>
      <c r="M97" s="23">
        <v>44937</v>
      </c>
      <c r="N97" s="21">
        <v>12</v>
      </c>
      <c r="O97" s="23">
        <v>46051</v>
      </c>
      <c r="P97" s="23">
        <v>46051</v>
      </c>
      <c r="R97" s="23">
        <v>46051</v>
      </c>
      <c r="T97" s="21" t="s">
        <v>601</v>
      </c>
      <c r="U97" s="21" t="s">
        <v>42</v>
      </c>
      <c r="V97" s="21">
        <v>0</v>
      </c>
      <c r="X97" s="21" t="s">
        <v>44</v>
      </c>
      <c r="Y97" s="21" t="s">
        <v>112</v>
      </c>
      <c r="Z97" s="21" t="s">
        <v>112</v>
      </c>
      <c r="AC97" s="23">
        <v>45686</v>
      </c>
      <c r="AD97" s="23">
        <v>45686</v>
      </c>
    </row>
    <row r="98" spans="1:30" x14ac:dyDescent="0.25">
      <c r="A98" s="21" t="str">
        <f t="shared" si="1"/>
        <v>Maquinaria</v>
      </c>
      <c r="B98" s="21" t="s">
        <v>602</v>
      </c>
      <c r="C98" s="21" t="s">
        <v>603</v>
      </c>
      <c r="D98" s="21" t="s">
        <v>573</v>
      </c>
      <c r="E98" s="21" t="s">
        <v>604</v>
      </c>
      <c r="F98" s="21" t="s">
        <v>570</v>
      </c>
      <c r="G98" s="21" t="s">
        <v>605</v>
      </c>
      <c r="H98" s="21" t="s">
        <v>38</v>
      </c>
      <c r="K98" s="21" t="s">
        <v>572</v>
      </c>
      <c r="L98" s="23">
        <v>44937</v>
      </c>
      <c r="M98" s="23">
        <v>44937</v>
      </c>
      <c r="N98" s="21">
        <v>12</v>
      </c>
      <c r="O98" s="23">
        <v>46086</v>
      </c>
      <c r="P98" s="23">
        <v>46051</v>
      </c>
      <c r="R98" s="23">
        <v>46051</v>
      </c>
      <c r="U98" s="21" t="s">
        <v>42</v>
      </c>
      <c r="V98" s="21">
        <v>0</v>
      </c>
      <c r="X98" s="21" t="s">
        <v>44</v>
      </c>
      <c r="Y98" s="21" t="s">
        <v>112</v>
      </c>
      <c r="Z98" s="21" t="s">
        <v>112</v>
      </c>
      <c r="AC98" s="23">
        <v>45721</v>
      </c>
      <c r="AD98" s="23">
        <v>45686</v>
      </c>
    </row>
    <row r="99" spans="1:30" x14ac:dyDescent="0.25">
      <c r="A99" s="21" t="str">
        <f t="shared" si="1"/>
        <v>Maquinaria</v>
      </c>
      <c r="B99" s="21" t="s">
        <v>606</v>
      </c>
      <c r="C99" s="21" t="s">
        <v>607</v>
      </c>
      <c r="D99" s="21" t="s">
        <v>608</v>
      </c>
      <c r="E99" s="21" t="s">
        <v>609</v>
      </c>
      <c r="F99" s="21" t="s">
        <v>610</v>
      </c>
      <c r="G99" s="21" t="s">
        <v>611</v>
      </c>
      <c r="H99" s="21" t="s">
        <v>38</v>
      </c>
      <c r="K99" s="21" t="s">
        <v>612</v>
      </c>
      <c r="L99" s="23">
        <v>42957</v>
      </c>
      <c r="M99" s="23">
        <v>42958</v>
      </c>
      <c r="N99" s="21">
        <v>24</v>
      </c>
      <c r="O99" s="23">
        <v>45751</v>
      </c>
      <c r="R99" s="23">
        <v>45751</v>
      </c>
      <c r="U99" s="21" t="s">
        <v>42</v>
      </c>
      <c r="V99" s="21">
        <v>0</v>
      </c>
      <c r="X99" s="21" t="s">
        <v>44</v>
      </c>
      <c r="Y99" s="21" t="s">
        <v>112</v>
      </c>
      <c r="AC99" s="23">
        <v>45020</v>
      </c>
    </row>
    <row r="100" spans="1:30" x14ac:dyDescent="0.25">
      <c r="A100" s="21" t="str">
        <f t="shared" si="1"/>
        <v>Maquinaria</v>
      </c>
      <c r="B100" s="21" t="s">
        <v>617</v>
      </c>
      <c r="C100" s="21" t="s">
        <v>618</v>
      </c>
      <c r="D100" s="21" t="s">
        <v>619</v>
      </c>
      <c r="F100" s="21" t="s">
        <v>620</v>
      </c>
      <c r="G100" s="21" t="s">
        <v>621</v>
      </c>
      <c r="H100" s="21" t="s">
        <v>38</v>
      </c>
      <c r="K100" s="21" t="s">
        <v>622</v>
      </c>
      <c r="L100" s="23">
        <v>44018</v>
      </c>
      <c r="S100" s="21" t="s">
        <v>405</v>
      </c>
      <c r="U100" s="21" t="s">
        <v>42</v>
      </c>
      <c r="V100" s="21">
        <v>0</v>
      </c>
      <c r="X100" s="21" t="s">
        <v>44</v>
      </c>
    </row>
    <row r="101" spans="1:30" x14ac:dyDescent="0.25">
      <c r="A101" s="21" t="str">
        <f t="shared" si="1"/>
        <v>Maquinaria</v>
      </c>
      <c r="B101" s="21" t="s">
        <v>623</v>
      </c>
      <c r="C101" s="21" t="s">
        <v>624</v>
      </c>
      <c r="D101" s="21" t="s">
        <v>625</v>
      </c>
      <c r="F101" s="21" t="s">
        <v>626</v>
      </c>
      <c r="G101" s="21" t="s">
        <v>627</v>
      </c>
      <c r="H101" s="21" t="s">
        <v>38</v>
      </c>
      <c r="K101" s="21" t="s">
        <v>76</v>
      </c>
      <c r="L101" s="23">
        <v>43997</v>
      </c>
      <c r="S101" s="21" t="s">
        <v>628</v>
      </c>
      <c r="U101" s="21" t="s">
        <v>42</v>
      </c>
      <c r="V101" s="21">
        <v>0</v>
      </c>
      <c r="X101" s="21" t="s">
        <v>44</v>
      </c>
    </row>
    <row r="102" spans="1:30" x14ac:dyDescent="0.25">
      <c r="A102" s="21" t="str">
        <f t="shared" si="1"/>
        <v>Maquinaria</v>
      </c>
      <c r="B102" s="21" t="s">
        <v>629</v>
      </c>
      <c r="C102" s="21" t="s">
        <v>630</v>
      </c>
      <c r="D102" s="21" t="s">
        <v>631</v>
      </c>
      <c r="F102" s="21" t="s">
        <v>620</v>
      </c>
      <c r="G102" s="21" t="s">
        <v>632</v>
      </c>
      <c r="H102" s="21" t="s">
        <v>38</v>
      </c>
      <c r="K102" s="21" t="s">
        <v>612</v>
      </c>
      <c r="L102" s="23">
        <v>44249</v>
      </c>
      <c r="S102" s="21" t="s">
        <v>405</v>
      </c>
      <c r="U102" s="21" t="s">
        <v>42</v>
      </c>
      <c r="V102" s="21">
        <v>0</v>
      </c>
      <c r="X102" s="21" t="s">
        <v>44</v>
      </c>
    </row>
    <row r="103" spans="1:30" x14ac:dyDescent="0.25">
      <c r="A103" s="21" t="str">
        <f t="shared" si="1"/>
        <v>Maquinaria</v>
      </c>
      <c r="B103" s="21" t="s">
        <v>633</v>
      </c>
      <c r="C103" s="21" t="s">
        <v>634</v>
      </c>
      <c r="D103" s="21" t="s">
        <v>635</v>
      </c>
      <c r="E103" s="21" t="s">
        <v>636</v>
      </c>
      <c r="F103" s="21" t="s">
        <v>626</v>
      </c>
      <c r="G103" s="21" t="s">
        <v>637</v>
      </c>
      <c r="H103" s="21" t="s">
        <v>38</v>
      </c>
      <c r="K103" s="21" t="s">
        <v>622</v>
      </c>
      <c r="L103" s="23">
        <v>43753</v>
      </c>
      <c r="M103" s="23">
        <v>43754</v>
      </c>
      <c r="T103" s="21" t="s">
        <v>638</v>
      </c>
      <c r="U103" s="21" t="s">
        <v>42</v>
      </c>
      <c r="V103" s="21">
        <v>0</v>
      </c>
      <c r="X103" s="21" t="s">
        <v>44</v>
      </c>
    </row>
    <row r="104" spans="1:30" x14ac:dyDescent="0.25">
      <c r="A104" s="21" t="str">
        <f t="shared" si="1"/>
        <v>Maquinaria</v>
      </c>
      <c r="B104" s="21" t="s">
        <v>639</v>
      </c>
      <c r="C104" s="21" t="s">
        <v>640</v>
      </c>
      <c r="D104" s="21" t="s">
        <v>641</v>
      </c>
      <c r="E104" s="21" t="s">
        <v>642</v>
      </c>
      <c r="F104" s="21" t="s">
        <v>643</v>
      </c>
      <c r="G104" s="21" t="s">
        <v>644</v>
      </c>
      <c r="H104" s="21" t="s">
        <v>38</v>
      </c>
      <c r="K104" s="21" t="s">
        <v>311</v>
      </c>
      <c r="L104" s="23">
        <v>42675</v>
      </c>
      <c r="M104" s="23">
        <v>42675</v>
      </c>
      <c r="N104" s="21">
        <v>24</v>
      </c>
      <c r="O104" s="23">
        <v>46193</v>
      </c>
      <c r="R104" s="23">
        <v>46193</v>
      </c>
      <c r="U104" s="21" t="s">
        <v>42</v>
      </c>
      <c r="V104" s="21">
        <v>0</v>
      </c>
      <c r="W104" s="21" t="s">
        <v>645</v>
      </c>
      <c r="X104" s="21" t="s">
        <v>71</v>
      </c>
      <c r="Y104" s="21" t="s">
        <v>112</v>
      </c>
      <c r="AC104" s="23">
        <v>45463</v>
      </c>
    </row>
    <row r="105" spans="1:30" x14ac:dyDescent="0.25">
      <c r="A105" s="21" t="str">
        <f t="shared" si="1"/>
        <v>Maquinaria</v>
      </c>
      <c r="B105" s="21" t="s">
        <v>646</v>
      </c>
      <c r="C105" s="21" t="s">
        <v>647</v>
      </c>
      <c r="D105" s="21" t="s">
        <v>648</v>
      </c>
      <c r="E105" s="21" t="s">
        <v>649</v>
      </c>
      <c r="F105" s="21" t="s">
        <v>650</v>
      </c>
      <c r="G105" s="21" t="s">
        <v>651</v>
      </c>
      <c r="H105" s="21" t="s">
        <v>38</v>
      </c>
      <c r="K105" s="21" t="s">
        <v>76</v>
      </c>
      <c r="L105" s="23">
        <v>43633</v>
      </c>
      <c r="M105" s="23">
        <v>43661</v>
      </c>
      <c r="N105" s="21">
        <v>24</v>
      </c>
      <c r="O105" s="23">
        <v>46089</v>
      </c>
      <c r="R105" s="23">
        <v>46089</v>
      </c>
      <c r="S105" s="21" t="s">
        <v>652</v>
      </c>
      <c r="T105" s="21" t="s">
        <v>653</v>
      </c>
      <c r="U105" s="21" t="s">
        <v>42</v>
      </c>
      <c r="V105" s="21">
        <v>0</v>
      </c>
      <c r="W105" s="21" t="s">
        <v>486</v>
      </c>
      <c r="X105" s="21" t="s">
        <v>44</v>
      </c>
      <c r="Y105" s="21" t="s">
        <v>112</v>
      </c>
      <c r="AC105" s="23">
        <v>45359</v>
      </c>
    </row>
    <row r="106" spans="1:30" x14ac:dyDescent="0.25">
      <c r="A106" s="21" t="str">
        <f t="shared" si="1"/>
        <v>Maquinaria</v>
      </c>
      <c r="B106" s="21" t="s">
        <v>654</v>
      </c>
      <c r="C106" s="21" t="s">
        <v>655</v>
      </c>
      <c r="D106" s="21" t="s">
        <v>656</v>
      </c>
      <c r="E106" s="21" t="s">
        <v>657</v>
      </c>
      <c r="F106" s="21" t="s">
        <v>658</v>
      </c>
      <c r="G106" s="21" t="s">
        <v>659</v>
      </c>
      <c r="K106" s="21" t="s">
        <v>660</v>
      </c>
      <c r="L106" s="23">
        <v>43721</v>
      </c>
      <c r="M106" s="23">
        <v>43721</v>
      </c>
      <c r="S106" s="21" t="s">
        <v>661</v>
      </c>
      <c r="U106" s="21" t="s">
        <v>42</v>
      </c>
      <c r="V106" s="21">
        <v>0</v>
      </c>
      <c r="X106" s="21" t="s">
        <v>44</v>
      </c>
    </row>
    <row r="107" spans="1:30" x14ac:dyDescent="0.25">
      <c r="A107" s="21" t="str">
        <f t="shared" si="1"/>
        <v>Maquinaria</v>
      </c>
      <c r="B107" s="21" t="s">
        <v>662</v>
      </c>
      <c r="C107" s="21" t="s">
        <v>663</v>
      </c>
      <c r="D107" s="21" t="s">
        <v>664</v>
      </c>
      <c r="F107" s="21" t="s">
        <v>105</v>
      </c>
      <c r="G107" s="21" t="s">
        <v>665</v>
      </c>
      <c r="H107" s="21" t="s">
        <v>38</v>
      </c>
      <c r="J107" s="21" t="s">
        <v>139</v>
      </c>
      <c r="K107" s="21" t="s">
        <v>140</v>
      </c>
      <c r="L107" s="23">
        <v>38012</v>
      </c>
      <c r="M107" s="23">
        <v>38015</v>
      </c>
      <c r="P107" s="23">
        <v>45932</v>
      </c>
      <c r="R107" s="23">
        <v>45932</v>
      </c>
      <c r="S107" s="21" t="s">
        <v>41</v>
      </c>
      <c r="U107" s="21" t="s">
        <v>42</v>
      </c>
      <c r="V107" s="21">
        <v>0</v>
      </c>
      <c r="W107" s="21" t="s">
        <v>43</v>
      </c>
      <c r="X107" s="21" t="s">
        <v>44</v>
      </c>
      <c r="Z107" s="21" t="s">
        <v>113</v>
      </c>
      <c r="AD107" s="23">
        <v>45567</v>
      </c>
    </row>
    <row r="108" spans="1:30" x14ac:dyDescent="0.25">
      <c r="A108" s="21" t="str">
        <f t="shared" si="1"/>
        <v>Maquinaria</v>
      </c>
      <c r="B108" s="21" t="s">
        <v>670</v>
      </c>
      <c r="C108" s="21" t="s">
        <v>293</v>
      </c>
      <c r="D108" s="21" t="s">
        <v>671</v>
      </c>
      <c r="F108" s="21" t="s">
        <v>105</v>
      </c>
      <c r="G108" s="21" t="s">
        <v>672</v>
      </c>
      <c r="H108" s="21" t="s">
        <v>38</v>
      </c>
      <c r="J108" s="21" t="s">
        <v>139</v>
      </c>
      <c r="K108" s="21" t="s">
        <v>140</v>
      </c>
      <c r="L108" s="23">
        <v>38012</v>
      </c>
      <c r="M108" s="23">
        <v>38028</v>
      </c>
      <c r="S108" s="21" t="s">
        <v>41</v>
      </c>
      <c r="U108" s="21" t="s">
        <v>42</v>
      </c>
      <c r="V108" s="21">
        <v>0</v>
      </c>
      <c r="W108" s="21" t="s">
        <v>43</v>
      </c>
      <c r="X108" s="21" t="s">
        <v>44</v>
      </c>
    </row>
    <row r="109" spans="1:30" x14ac:dyDescent="0.25">
      <c r="A109" s="21" t="str">
        <f t="shared" si="1"/>
        <v>Maquinaria</v>
      </c>
      <c r="B109" s="21" t="s">
        <v>677</v>
      </c>
      <c r="C109" s="21" t="s">
        <v>678</v>
      </c>
      <c r="D109" s="21" t="s">
        <v>679</v>
      </c>
      <c r="E109" s="21" t="s">
        <v>680</v>
      </c>
      <c r="F109" s="21" t="s">
        <v>105</v>
      </c>
      <c r="G109" s="21" t="s">
        <v>681</v>
      </c>
      <c r="H109" s="21" t="s">
        <v>38</v>
      </c>
      <c r="J109" s="21" t="s">
        <v>146</v>
      </c>
      <c r="K109" s="21" t="s">
        <v>140</v>
      </c>
      <c r="L109" s="23">
        <v>38127</v>
      </c>
      <c r="M109" s="23">
        <v>38128</v>
      </c>
      <c r="S109" s="21" t="s">
        <v>41</v>
      </c>
      <c r="U109" s="21" t="s">
        <v>111</v>
      </c>
      <c r="V109" s="21">
        <v>0</v>
      </c>
      <c r="W109" s="21" t="s">
        <v>147</v>
      </c>
      <c r="X109" s="21" t="s">
        <v>44</v>
      </c>
    </row>
    <row r="110" spans="1:30" x14ac:dyDescent="0.25">
      <c r="A110" s="21" t="str">
        <f t="shared" si="1"/>
        <v>Maquinaria</v>
      </c>
      <c r="B110" s="21" t="s">
        <v>682</v>
      </c>
      <c r="C110" s="21" t="s">
        <v>272</v>
      </c>
      <c r="D110" s="21" t="s">
        <v>683</v>
      </c>
      <c r="H110" s="21" t="s">
        <v>38</v>
      </c>
      <c r="J110" s="21" t="s">
        <v>146</v>
      </c>
      <c r="K110" s="21" t="s">
        <v>108</v>
      </c>
      <c r="L110" s="23">
        <v>38012</v>
      </c>
      <c r="M110" s="23">
        <v>38014</v>
      </c>
      <c r="P110" s="23">
        <v>46007</v>
      </c>
      <c r="R110" s="23">
        <v>46007</v>
      </c>
      <c r="S110" s="21" t="s">
        <v>41</v>
      </c>
      <c r="U110" s="21" t="s">
        <v>42</v>
      </c>
      <c r="V110" s="21">
        <v>0</v>
      </c>
      <c r="X110" s="21" t="s">
        <v>71</v>
      </c>
      <c r="Z110" s="21" t="s">
        <v>113</v>
      </c>
      <c r="AD110" s="23">
        <v>45642</v>
      </c>
    </row>
    <row r="111" spans="1:30" x14ac:dyDescent="0.25">
      <c r="A111" s="21" t="str">
        <f t="shared" si="1"/>
        <v>Maquinaria</v>
      </c>
      <c r="B111" s="21" t="s">
        <v>684</v>
      </c>
      <c r="C111" s="21" t="s">
        <v>685</v>
      </c>
      <c r="D111" s="21" t="s">
        <v>686</v>
      </c>
      <c r="E111" s="21" t="s">
        <v>687</v>
      </c>
      <c r="F111" s="21" t="s">
        <v>105</v>
      </c>
      <c r="G111" s="21" t="s">
        <v>688</v>
      </c>
      <c r="H111" s="21" t="s">
        <v>38</v>
      </c>
      <c r="J111" s="21" t="s">
        <v>146</v>
      </c>
      <c r="K111" s="21" t="s">
        <v>140</v>
      </c>
      <c r="L111" s="23">
        <v>38012</v>
      </c>
      <c r="M111" s="23">
        <v>38014</v>
      </c>
      <c r="S111" s="21" t="s">
        <v>41</v>
      </c>
      <c r="U111" s="21" t="s">
        <v>42</v>
      </c>
      <c r="V111" s="21">
        <v>0</v>
      </c>
      <c r="W111" s="21" t="s">
        <v>147</v>
      </c>
      <c r="X111" s="21" t="s">
        <v>44</v>
      </c>
    </row>
    <row r="112" spans="1:30" x14ac:dyDescent="0.25">
      <c r="A112" s="21" t="str">
        <f t="shared" si="1"/>
        <v>Maquinaria</v>
      </c>
      <c r="B112" s="21" t="s">
        <v>689</v>
      </c>
      <c r="C112" s="21" t="s">
        <v>690</v>
      </c>
      <c r="D112" s="21" t="s">
        <v>691</v>
      </c>
      <c r="E112" s="21" t="s">
        <v>692</v>
      </c>
      <c r="F112" s="21" t="s">
        <v>650</v>
      </c>
      <c r="G112" s="21" t="s">
        <v>693</v>
      </c>
      <c r="K112" s="21" t="s">
        <v>76</v>
      </c>
      <c r="L112" s="23">
        <v>43586</v>
      </c>
      <c r="M112" s="23">
        <v>43586</v>
      </c>
      <c r="N112" s="21">
        <v>12</v>
      </c>
      <c r="O112" s="23">
        <v>43833</v>
      </c>
      <c r="R112" s="23">
        <v>43833</v>
      </c>
      <c r="S112" s="21" t="s">
        <v>661</v>
      </c>
      <c r="U112" s="21" t="s">
        <v>42</v>
      </c>
      <c r="V112" s="21">
        <v>0</v>
      </c>
      <c r="W112" s="21" t="s">
        <v>694</v>
      </c>
      <c r="X112" s="21" t="s">
        <v>44</v>
      </c>
      <c r="Y112" s="21" t="s">
        <v>112</v>
      </c>
      <c r="AC112" s="23">
        <v>43468</v>
      </c>
    </row>
    <row r="113" spans="1:30" x14ac:dyDescent="0.25">
      <c r="A113" s="21" t="str">
        <f t="shared" si="1"/>
        <v>Maquinaria</v>
      </c>
      <c r="B113" s="21" t="s">
        <v>695</v>
      </c>
      <c r="C113" s="21" t="s">
        <v>696</v>
      </c>
      <c r="D113" s="21" t="s">
        <v>697</v>
      </c>
      <c r="E113" s="21" t="s">
        <v>698</v>
      </c>
      <c r="F113" s="21" t="s">
        <v>490</v>
      </c>
      <c r="G113" s="21" t="s">
        <v>699</v>
      </c>
      <c r="H113" s="21" t="s">
        <v>38</v>
      </c>
      <c r="K113" s="21" t="s">
        <v>76</v>
      </c>
      <c r="L113" s="23">
        <v>43102</v>
      </c>
      <c r="M113" s="23">
        <v>43102</v>
      </c>
      <c r="N113" s="21">
        <v>120</v>
      </c>
      <c r="O113" s="23">
        <v>46974</v>
      </c>
      <c r="R113" s="23">
        <v>46974</v>
      </c>
      <c r="T113" s="21" t="s">
        <v>700</v>
      </c>
      <c r="U113" s="21" t="s">
        <v>42</v>
      </c>
      <c r="V113" s="21">
        <v>0</v>
      </c>
      <c r="W113" s="21" t="s">
        <v>701</v>
      </c>
      <c r="X113" s="21" t="s">
        <v>71</v>
      </c>
      <c r="Y113" s="21" t="s">
        <v>112</v>
      </c>
      <c r="AC113" s="23">
        <v>43321</v>
      </c>
    </row>
    <row r="114" spans="1:30" x14ac:dyDescent="0.25">
      <c r="A114" s="21" t="str">
        <f t="shared" si="1"/>
        <v>Maquinaria</v>
      </c>
      <c r="B114" s="21" t="s">
        <v>702</v>
      </c>
      <c r="C114" s="21" t="s">
        <v>703</v>
      </c>
      <c r="D114" s="21" t="s">
        <v>704</v>
      </c>
      <c r="F114" s="21" t="s">
        <v>705</v>
      </c>
      <c r="G114" s="21" t="s">
        <v>706</v>
      </c>
      <c r="K114" s="21" t="s">
        <v>612</v>
      </c>
      <c r="L114" s="23">
        <v>43424</v>
      </c>
      <c r="M114" s="23">
        <v>43424</v>
      </c>
      <c r="S114" s="21" t="s">
        <v>707</v>
      </c>
      <c r="U114" s="21" t="s">
        <v>42</v>
      </c>
      <c r="V114" s="21">
        <v>0</v>
      </c>
      <c r="W114" s="21" t="s">
        <v>708</v>
      </c>
      <c r="X114" s="21" t="s">
        <v>44</v>
      </c>
    </row>
    <row r="115" spans="1:30" x14ac:dyDescent="0.25">
      <c r="A115" s="21" t="str">
        <f t="shared" si="1"/>
        <v>Maquinaria</v>
      </c>
      <c r="B115" s="21" t="s">
        <v>709</v>
      </c>
      <c r="C115" s="21" t="s">
        <v>710</v>
      </c>
      <c r="D115" s="21" t="s">
        <v>711</v>
      </c>
      <c r="F115" s="21" t="s">
        <v>712</v>
      </c>
      <c r="G115" s="21" t="s">
        <v>713</v>
      </c>
      <c r="H115" s="21" t="s">
        <v>38</v>
      </c>
      <c r="J115" s="21" t="s">
        <v>107</v>
      </c>
      <c r="K115" s="21" t="s">
        <v>108</v>
      </c>
      <c r="L115" s="23">
        <v>38384</v>
      </c>
      <c r="M115" s="23">
        <v>38387</v>
      </c>
      <c r="S115" s="21" t="s">
        <v>41</v>
      </c>
      <c r="U115" s="21" t="s">
        <v>42</v>
      </c>
      <c r="V115" s="21">
        <v>0</v>
      </c>
      <c r="W115" s="21" t="s">
        <v>108</v>
      </c>
      <c r="X115" s="21" t="s">
        <v>44</v>
      </c>
    </row>
    <row r="116" spans="1:30" x14ac:dyDescent="0.25">
      <c r="A116" s="21" t="str">
        <f t="shared" si="1"/>
        <v>Maquinaria</v>
      </c>
      <c r="B116" s="21" t="s">
        <v>714</v>
      </c>
      <c r="C116" s="21" t="s">
        <v>715</v>
      </c>
      <c r="D116" s="21" t="s">
        <v>716</v>
      </c>
      <c r="E116" s="21" t="s">
        <v>717</v>
      </c>
      <c r="F116" s="21" t="s">
        <v>718</v>
      </c>
      <c r="G116" s="21" t="s">
        <v>719</v>
      </c>
      <c r="H116" s="21" t="s">
        <v>38</v>
      </c>
      <c r="J116" s="21" t="s">
        <v>146</v>
      </c>
      <c r="K116" s="21" t="s">
        <v>140</v>
      </c>
      <c r="L116" s="23">
        <v>38393</v>
      </c>
      <c r="M116" s="23">
        <v>38453</v>
      </c>
      <c r="S116" s="21" t="s">
        <v>41</v>
      </c>
      <c r="U116" s="21" t="s">
        <v>111</v>
      </c>
      <c r="V116" s="21">
        <v>0</v>
      </c>
      <c r="W116" s="21" t="s">
        <v>720</v>
      </c>
      <c r="X116" s="21" t="s">
        <v>44</v>
      </c>
      <c r="AD116" s="23">
        <v>38407</v>
      </c>
    </row>
    <row r="117" spans="1:30" x14ac:dyDescent="0.25">
      <c r="A117" s="21" t="str">
        <f t="shared" si="1"/>
        <v>Maquinaria</v>
      </c>
      <c r="B117" s="21" t="s">
        <v>721</v>
      </c>
      <c r="C117" s="21" t="s">
        <v>722</v>
      </c>
      <c r="D117" s="21" t="s">
        <v>723</v>
      </c>
      <c r="E117" s="21" t="s">
        <v>724</v>
      </c>
      <c r="F117" s="21" t="s">
        <v>105</v>
      </c>
      <c r="G117" s="21" t="s">
        <v>725</v>
      </c>
      <c r="H117" s="21" t="s">
        <v>38</v>
      </c>
      <c r="J117" s="21" t="s">
        <v>139</v>
      </c>
      <c r="K117" s="21" t="s">
        <v>140</v>
      </c>
      <c r="L117" s="23">
        <v>38012</v>
      </c>
      <c r="M117" s="23">
        <v>38015</v>
      </c>
      <c r="S117" s="21" t="s">
        <v>41</v>
      </c>
      <c r="U117" s="21" t="s">
        <v>42</v>
      </c>
      <c r="V117" s="21">
        <v>0</v>
      </c>
      <c r="W117" s="21" t="s">
        <v>43</v>
      </c>
      <c r="X117" s="21" t="s">
        <v>44</v>
      </c>
      <c r="AD117" s="23">
        <v>38015</v>
      </c>
    </row>
    <row r="118" spans="1:30" x14ac:dyDescent="0.25">
      <c r="A118" s="21" t="str">
        <f t="shared" si="1"/>
        <v>Maquinaria</v>
      </c>
      <c r="B118" s="21" t="s">
        <v>730</v>
      </c>
      <c r="C118" s="21" t="s">
        <v>731</v>
      </c>
      <c r="D118" s="21" t="s">
        <v>732</v>
      </c>
      <c r="E118" s="21" t="s">
        <v>733</v>
      </c>
      <c r="F118" s="21" t="s">
        <v>105</v>
      </c>
      <c r="G118" s="21" t="s">
        <v>734</v>
      </c>
      <c r="H118" s="21" t="s">
        <v>38</v>
      </c>
      <c r="J118" s="21" t="s">
        <v>139</v>
      </c>
      <c r="K118" s="21" t="s">
        <v>140</v>
      </c>
      <c r="L118" s="23">
        <v>38012</v>
      </c>
      <c r="M118" s="23">
        <v>38015</v>
      </c>
      <c r="S118" s="21" t="s">
        <v>41</v>
      </c>
      <c r="U118" s="21" t="s">
        <v>111</v>
      </c>
      <c r="V118" s="21">
        <v>0</v>
      </c>
      <c r="W118" s="21" t="s">
        <v>43</v>
      </c>
      <c r="X118" s="21" t="s">
        <v>44</v>
      </c>
    </row>
    <row r="119" spans="1:30" x14ac:dyDescent="0.25">
      <c r="A119" s="21" t="str">
        <f t="shared" si="1"/>
        <v>Maquinaria</v>
      </c>
      <c r="B119" s="21" t="s">
        <v>753</v>
      </c>
      <c r="C119" s="21" t="s">
        <v>754</v>
      </c>
      <c r="D119" s="21" t="s">
        <v>754</v>
      </c>
      <c r="F119" s="21" t="s">
        <v>209</v>
      </c>
      <c r="G119" s="21" t="s">
        <v>755</v>
      </c>
      <c r="H119" s="21" t="s">
        <v>60</v>
      </c>
      <c r="K119" s="21" t="s">
        <v>108</v>
      </c>
      <c r="L119" s="23">
        <v>38902</v>
      </c>
      <c r="M119" s="23">
        <v>38902</v>
      </c>
      <c r="S119" s="21" t="s">
        <v>303</v>
      </c>
      <c r="U119" s="21" t="s">
        <v>42</v>
      </c>
      <c r="V119" s="21">
        <v>0</v>
      </c>
      <c r="W119" s="21" t="s">
        <v>108</v>
      </c>
      <c r="X119" s="21" t="s">
        <v>71</v>
      </c>
    </row>
    <row r="120" spans="1:30" x14ac:dyDescent="0.25">
      <c r="A120" s="21" t="str">
        <f t="shared" si="1"/>
        <v>Maquinaria</v>
      </c>
      <c r="B120" s="21" t="s">
        <v>756</v>
      </c>
      <c r="C120" s="21" t="s">
        <v>757</v>
      </c>
      <c r="D120" s="21" t="s">
        <v>758</v>
      </c>
      <c r="E120" s="21" t="s">
        <v>759</v>
      </c>
      <c r="F120" s="21" t="s">
        <v>382</v>
      </c>
      <c r="G120" s="21" t="s">
        <v>760</v>
      </c>
      <c r="H120" s="21" t="s">
        <v>60</v>
      </c>
      <c r="J120" s="21" t="s">
        <v>384</v>
      </c>
      <c r="K120" s="21" t="s">
        <v>385</v>
      </c>
      <c r="L120" s="23">
        <v>39097</v>
      </c>
      <c r="M120" s="23">
        <v>39146</v>
      </c>
      <c r="P120" s="23">
        <v>46297</v>
      </c>
      <c r="R120" s="23">
        <v>46297</v>
      </c>
      <c r="S120" s="21" t="s">
        <v>356</v>
      </c>
      <c r="T120" s="21" t="s">
        <v>761</v>
      </c>
      <c r="U120" s="21" t="s">
        <v>42</v>
      </c>
      <c r="V120" s="21">
        <v>1404</v>
      </c>
      <c r="W120" s="21" t="s">
        <v>762</v>
      </c>
      <c r="X120" s="21" t="s">
        <v>44</v>
      </c>
      <c r="Z120" s="21" t="s">
        <v>113</v>
      </c>
      <c r="AD120" s="23">
        <v>45567</v>
      </c>
    </row>
    <row r="121" spans="1:30" x14ac:dyDescent="0.25">
      <c r="A121" s="21" t="str">
        <f t="shared" si="1"/>
        <v>Maquinaria</v>
      </c>
      <c r="B121" s="21" t="s">
        <v>763</v>
      </c>
      <c r="C121" s="21" t="s">
        <v>764</v>
      </c>
      <c r="D121" s="21" t="s">
        <v>764</v>
      </c>
      <c r="E121" s="21" t="s">
        <v>765</v>
      </c>
      <c r="F121" s="21" t="s">
        <v>352</v>
      </c>
      <c r="G121" s="21" t="s">
        <v>766</v>
      </c>
      <c r="H121" s="21" t="s">
        <v>60</v>
      </c>
      <c r="J121" s="21" t="s">
        <v>384</v>
      </c>
      <c r="K121" s="21" t="s">
        <v>385</v>
      </c>
      <c r="L121" s="23">
        <v>39097</v>
      </c>
      <c r="M121" s="23">
        <v>39146</v>
      </c>
      <c r="S121" s="21" t="s">
        <v>356</v>
      </c>
      <c r="T121" s="21" t="s">
        <v>767</v>
      </c>
      <c r="U121" s="21" t="s">
        <v>42</v>
      </c>
      <c r="V121" s="21">
        <v>10197</v>
      </c>
      <c r="W121" s="21" t="s">
        <v>762</v>
      </c>
      <c r="X121" s="21" t="s">
        <v>44</v>
      </c>
      <c r="AC121" s="23">
        <v>39016</v>
      </c>
    </row>
    <row r="122" spans="1:30" x14ac:dyDescent="0.25">
      <c r="A122" s="21" t="str">
        <f t="shared" si="1"/>
        <v>Maquinaria</v>
      </c>
      <c r="B122" s="21" t="s">
        <v>768</v>
      </c>
      <c r="C122" s="21" t="s">
        <v>769</v>
      </c>
      <c r="D122" s="21" t="s">
        <v>770</v>
      </c>
      <c r="E122" s="21" t="s">
        <v>771</v>
      </c>
      <c r="F122" s="21" t="s">
        <v>382</v>
      </c>
      <c r="G122" s="21" t="s">
        <v>760</v>
      </c>
      <c r="H122" s="21" t="s">
        <v>60</v>
      </c>
      <c r="J122" s="21" t="s">
        <v>384</v>
      </c>
      <c r="K122" s="21" t="s">
        <v>385</v>
      </c>
      <c r="L122" s="23">
        <v>39097</v>
      </c>
      <c r="M122" s="23">
        <v>39146</v>
      </c>
      <c r="Q122" s="23">
        <v>43585</v>
      </c>
      <c r="R122" s="23">
        <v>43585</v>
      </c>
      <c r="S122" s="21" t="s">
        <v>356</v>
      </c>
      <c r="T122" s="21" t="s">
        <v>761</v>
      </c>
      <c r="U122" s="21" t="s">
        <v>42</v>
      </c>
      <c r="V122" s="21">
        <v>4217.3599999999997</v>
      </c>
      <c r="W122" s="21" t="s">
        <v>762</v>
      </c>
      <c r="X122" s="21" t="s">
        <v>44</v>
      </c>
      <c r="AA122" s="21" t="s">
        <v>112</v>
      </c>
    </row>
    <row r="123" spans="1:30" x14ac:dyDescent="0.25">
      <c r="A123" s="21" t="str">
        <f t="shared" si="1"/>
        <v>Maquinaria</v>
      </c>
      <c r="B123" s="21">
        <v>816</v>
      </c>
      <c r="C123" s="21" t="s">
        <v>772</v>
      </c>
      <c r="D123" s="21" t="s">
        <v>773</v>
      </c>
      <c r="F123" s="21" t="s">
        <v>288</v>
      </c>
      <c r="G123" s="21" t="s">
        <v>774</v>
      </c>
      <c r="H123" s="21" t="s">
        <v>60</v>
      </c>
      <c r="J123" s="21" t="s">
        <v>384</v>
      </c>
      <c r="K123" s="21" t="s">
        <v>385</v>
      </c>
      <c r="L123" s="23">
        <v>39034</v>
      </c>
      <c r="M123" s="23">
        <v>39097</v>
      </c>
      <c r="S123" s="21" t="s">
        <v>109</v>
      </c>
      <c r="T123" s="21" t="s">
        <v>761</v>
      </c>
      <c r="U123" s="21" t="s">
        <v>42</v>
      </c>
      <c r="V123" s="21">
        <v>409</v>
      </c>
      <c r="W123" s="21" t="s">
        <v>762</v>
      </c>
      <c r="X123" s="21" t="s">
        <v>44</v>
      </c>
      <c r="AD123" s="23">
        <v>39097</v>
      </c>
    </row>
    <row r="124" spans="1:30" x14ac:dyDescent="0.25">
      <c r="A124" s="21" t="str">
        <f t="shared" si="1"/>
        <v>Maquinaria</v>
      </c>
      <c r="B124" s="21" t="s">
        <v>775</v>
      </c>
      <c r="C124" s="21" t="s">
        <v>776</v>
      </c>
      <c r="D124" s="21" t="s">
        <v>777</v>
      </c>
      <c r="E124" s="21" t="s">
        <v>778</v>
      </c>
      <c r="F124" s="21" t="s">
        <v>318</v>
      </c>
      <c r="G124" s="21" t="s">
        <v>779</v>
      </c>
      <c r="H124" s="21" t="s">
        <v>60</v>
      </c>
      <c r="J124" s="21" t="s">
        <v>320</v>
      </c>
      <c r="K124" s="21" t="s">
        <v>321</v>
      </c>
      <c r="L124" s="23">
        <v>39520</v>
      </c>
      <c r="M124" s="23">
        <v>39520</v>
      </c>
      <c r="N124" s="21">
        <v>120</v>
      </c>
      <c r="O124" s="23">
        <v>46974</v>
      </c>
      <c r="R124" s="23">
        <v>46974</v>
      </c>
      <c r="S124" s="21" t="s">
        <v>109</v>
      </c>
      <c r="T124" s="21" t="s">
        <v>780</v>
      </c>
      <c r="U124" s="21" t="s">
        <v>42</v>
      </c>
      <c r="V124" s="21">
        <v>0</v>
      </c>
      <c r="W124" s="21" t="s">
        <v>323</v>
      </c>
      <c r="X124" s="21" t="s">
        <v>44</v>
      </c>
      <c r="Y124" s="21" t="s">
        <v>112</v>
      </c>
      <c r="AC124" s="23">
        <v>43321</v>
      </c>
    </row>
    <row r="125" spans="1:30" x14ac:dyDescent="0.25">
      <c r="A125" s="21" t="str">
        <f t="shared" si="1"/>
        <v>Maquinaria</v>
      </c>
      <c r="B125" s="21" t="s">
        <v>785</v>
      </c>
      <c r="C125" s="21" t="s">
        <v>786</v>
      </c>
      <c r="D125" s="21" t="s">
        <v>787</v>
      </c>
      <c r="E125" s="21" t="s">
        <v>381</v>
      </c>
      <c r="F125" s="21" t="s">
        <v>382</v>
      </c>
      <c r="G125" s="21" t="s">
        <v>788</v>
      </c>
      <c r="H125" s="21" t="s">
        <v>60</v>
      </c>
      <c r="J125" s="21" t="s">
        <v>384</v>
      </c>
      <c r="K125" s="21" t="s">
        <v>385</v>
      </c>
      <c r="L125" s="23">
        <v>40235</v>
      </c>
      <c r="M125" s="23">
        <v>40235</v>
      </c>
      <c r="S125" s="21" t="s">
        <v>356</v>
      </c>
      <c r="U125" s="21" t="s">
        <v>42</v>
      </c>
      <c r="V125" s="21">
        <v>0</v>
      </c>
      <c r="W125" s="21" t="s">
        <v>394</v>
      </c>
      <c r="X125" s="21" t="s">
        <v>44</v>
      </c>
    </row>
    <row r="126" spans="1:30" x14ac:dyDescent="0.25">
      <c r="A126" s="21" t="str">
        <f t="shared" si="1"/>
        <v>Maquinaria</v>
      </c>
      <c r="B126" s="21" t="s">
        <v>789</v>
      </c>
      <c r="C126" s="21" t="s">
        <v>790</v>
      </c>
      <c r="D126" s="21" t="s">
        <v>791</v>
      </c>
      <c r="E126" s="21" t="s">
        <v>792</v>
      </c>
      <c r="F126" s="21" t="s">
        <v>518</v>
      </c>
      <c r="G126" s="21" t="s">
        <v>793</v>
      </c>
      <c r="H126" s="21" t="s">
        <v>60</v>
      </c>
      <c r="J126" s="21" t="s">
        <v>794</v>
      </c>
      <c r="K126" s="21" t="s">
        <v>126</v>
      </c>
      <c r="L126" s="23">
        <v>40295</v>
      </c>
      <c r="M126" s="23">
        <v>40295</v>
      </c>
      <c r="S126" s="21" t="s">
        <v>520</v>
      </c>
      <c r="U126" s="21" t="s">
        <v>42</v>
      </c>
      <c r="V126" s="21">
        <v>0</v>
      </c>
      <c r="W126" s="21" t="s">
        <v>211</v>
      </c>
      <c r="X126" s="21" t="s">
        <v>44</v>
      </c>
    </row>
    <row r="127" spans="1:30" x14ac:dyDescent="0.25">
      <c r="A127" s="21" t="str">
        <f t="shared" si="1"/>
        <v>Maquinaria</v>
      </c>
      <c r="B127" s="21" t="s">
        <v>811</v>
      </c>
      <c r="C127" s="21" t="s">
        <v>812</v>
      </c>
      <c r="D127" s="21" t="s">
        <v>813</v>
      </c>
      <c r="E127" s="21" t="s">
        <v>814</v>
      </c>
      <c r="F127" s="21" t="s">
        <v>815</v>
      </c>
      <c r="G127" s="21" t="s">
        <v>816</v>
      </c>
      <c r="H127" s="21" t="s">
        <v>60</v>
      </c>
      <c r="K127" s="21" t="s">
        <v>76</v>
      </c>
      <c r="L127" s="23">
        <v>41821</v>
      </c>
      <c r="M127" s="23">
        <v>41822</v>
      </c>
      <c r="S127" s="21" t="s">
        <v>817</v>
      </c>
      <c r="U127" s="21" t="s">
        <v>42</v>
      </c>
      <c r="V127" s="21">
        <v>0</v>
      </c>
      <c r="W127" s="21" t="s">
        <v>818</v>
      </c>
      <c r="X127" s="21" t="s">
        <v>44</v>
      </c>
    </row>
    <row r="128" spans="1:30" x14ac:dyDescent="0.25">
      <c r="A128" s="21" t="str">
        <f t="shared" si="1"/>
        <v>Maquinaria</v>
      </c>
      <c r="B128" s="21" t="s">
        <v>819</v>
      </c>
      <c r="C128" s="21" t="s">
        <v>820</v>
      </c>
      <c r="D128" s="21" t="s">
        <v>821</v>
      </c>
      <c r="E128" s="21" t="s">
        <v>822</v>
      </c>
      <c r="F128" s="21" t="s">
        <v>490</v>
      </c>
      <c r="G128" s="21" t="s">
        <v>823</v>
      </c>
      <c r="H128" s="21" t="s">
        <v>60</v>
      </c>
      <c r="K128" s="21" t="s">
        <v>76</v>
      </c>
      <c r="L128" s="23">
        <v>41850</v>
      </c>
      <c r="M128" s="23">
        <v>41855</v>
      </c>
      <c r="S128" s="21" t="s">
        <v>492</v>
      </c>
      <c r="T128" s="21" t="s">
        <v>824</v>
      </c>
      <c r="U128" s="21" t="s">
        <v>42</v>
      </c>
      <c r="V128" s="21">
        <v>0</v>
      </c>
      <c r="W128" s="21" t="s">
        <v>818</v>
      </c>
      <c r="X128" s="21" t="s">
        <v>44</v>
      </c>
      <c r="AD128" s="23">
        <v>45180</v>
      </c>
    </row>
    <row r="129" spans="1:30" x14ac:dyDescent="0.25">
      <c r="A129" s="21" t="str">
        <f t="shared" si="1"/>
        <v>Maquinaria</v>
      </c>
      <c r="B129" s="21" t="s">
        <v>830</v>
      </c>
      <c r="C129" s="21" t="s">
        <v>831</v>
      </c>
      <c r="D129" s="21" t="s">
        <v>831</v>
      </c>
      <c r="K129" s="21" t="s">
        <v>83</v>
      </c>
      <c r="L129" s="23">
        <v>41983</v>
      </c>
      <c r="M129" s="23">
        <v>41988</v>
      </c>
      <c r="S129" s="21" t="s">
        <v>832</v>
      </c>
      <c r="U129" s="21" t="s">
        <v>42</v>
      </c>
      <c r="V129" s="21">
        <v>0</v>
      </c>
      <c r="X129" s="21" t="s">
        <v>44</v>
      </c>
    </row>
    <row r="130" spans="1:30" x14ac:dyDescent="0.25">
      <c r="A130" s="21" t="str">
        <f t="shared" si="1"/>
        <v>Maquinaria</v>
      </c>
      <c r="B130" s="21" t="s">
        <v>833</v>
      </c>
      <c r="C130" s="21" t="s">
        <v>834</v>
      </c>
      <c r="D130" s="21" t="s">
        <v>835</v>
      </c>
      <c r="E130" s="21" t="s">
        <v>836</v>
      </c>
      <c r="F130" s="21" t="s">
        <v>497</v>
      </c>
      <c r="G130" s="21" t="s">
        <v>837</v>
      </c>
      <c r="H130" s="21" t="s">
        <v>38</v>
      </c>
      <c r="K130" s="21" t="s">
        <v>76</v>
      </c>
      <c r="L130" s="23">
        <v>42180</v>
      </c>
      <c r="M130" s="23">
        <v>42180</v>
      </c>
      <c r="N130" s="21">
        <v>24</v>
      </c>
      <c r="O130" s="23">
        <v>46411</v>
      </c>
      <c r="R130" s="23">
        <v>46411</v>
      </c>
      <c r="S130" s="21" t="s">
        <v>838</v>
      </c>
      <c r="U130" s="21" t="s">
        <v>42</v>
      </c>
      <c r="V130" s="21">
        <v>0</v>
      </c>
      <c r="X130" s="21" t="s">
        <v>44</v>
      </c>
      <c r="Y130" s="21" t="s">
        <v>112</v>
      </c>
      <c r="AC130" s="23">
        <v>45681</v>
      </c>
    </row>
    <row r="131" spans="1:30" x14ac:dyDescent="0.25">
      <c r="A131" s="21" t="str">
        <f t="shared" si="1"/>
        <v>Maquinaria</v>
      </c>
      <c r="B131" s="21" t="s">
        <v>839</v>
      </c>
      <c r="C131" s="21" t="s">
        <v>840</v>
      </c>
      <c r="D131" s="21" t="s">
        <v>841</v>
      </c>
      <c r="F131" s="21" t="s">
        <v>842</v>
      </c>
      <c r="G131" s="21" t="s">
        <v>843</v>
      </c>
      <c r="K131" s="21" t="s">
        <v>612</v>
      </c>
      <c r="L131" s="23">
        <v>43556</v>
      </c>
      <c r="M131" s="23">
        <v>43556</v>
      </c>
      <c r="S131" s="21" t="s">
        <v>661</v>
      </c>
      <c r="U131" s="21" t="s">
        <v>42</v>
      </c>
      <c r="V131" s="21">
        <v>0</v>
      </c>
      <c r="W131" s="21" t="s">
        <v>844</v>
      </c>
      <c r="X131" s="21" t="s">
        <v>44</v>
      </c>
    </row>
    <row r="132" spans="1:30" x14ac:dyDescent="0.25">
      <c r="A132" s="21" t="str">
        <f t="shared" ref="A132:A195" si="2">+IF(A131="",B131,A131)</f>
        <v>Maquinaria</v>
      </c>
      <c r="B132" s="21" t="s">
        <v>1974</v>
      </c>
      <c r="C132" s="21" t="s">
        <v>1975</v>
      </c>
      <c r="D132" s="21" t="s">
        <v>1975</v>
      </c>
      <c r="E132" s="21" t="s">
        <v>1976</v>
      </c>
      <c r="F132" s="21" t="s">
        <v>1977</v>
      </c>
      <c r="H132" s="21" t="s">
        <v>60</v>
      </c>
      <c r="J132" s="21" t="s">
        <v>261</v>
      </c>
      <c r="K132" s="21" t="s">
        <v>254</v>
      </c>
      <c r="L132" s="23">
        <v>38700</v>
      </c>
      <c r="M132" s="23">
        <v>38728</v>
      </c>
      <c r="N132" s="21">
        <v>24</v>
      </c>
      <c r="O132" s="23">
        <v>45792</v>
      </c>
      <c r="R132" s="23">
        <v>45792</v>
      </c>
      <c r="S132" s="21" t="s">
        <v>41</v>
      </c>
      <c r="T132" s="21" t="s">
        <v>1978</v>
      </c>
      <c r="U132" s="21" t="s">
        <v>111</v>
      </c>
      <c r="V132" s="21">
        <v>6869.96</v>
      </c>
      <c r="W132" s="21" t="s">
        <v>270</v>
      </c>
      <c r="X132" s="21" t="s">
        <v>44</v>
      </c>
      <c r="Y132" s="21" t="s">
        <v>112</v>
      </c>
      <c r="AC132" s="23">
        <v>45054</v>
      </c>
    </row>
    <row r="133" spans="1:30" x14ac:dyDescent="0.25">
      <c r="A133" s="21" t="str">
        <f t="shared" si="2"/>
        <v>Maquinaria</v>
      </c>
      <c r="B133" s="21" t="s">
        <v>2119</v>
      </c>
      <c r="C133" s="21" t="s">
        <v>2120</v>
      </c>
      <c r="D133" s="21" t="s">
        <v>2121</v>
      </c>
      <c r="F133" s="21" t="s">
        <v>1899</v>
      </c>
      <c r="G133" s="21" t="s">
        <v>2122</v>
      </c>
      <c r="H133" s="21" t="s">
        <v>60</v>
      </c>
      <c r="K133" s="21" t="s">
        <v>254</v>
      </c>
      <c r="L133" s="23">
        <v>38779</v>
      </c>
      <c r="M133" s="23">
        <v>38852</v>
      </c>
      <c r="S133" s="21" t="s">
        <v>661</v>
      </c>
      <c r="T133" s="21" t="s">
        <v>2123</v>
      </c>
      <c r="U133" s="21" t="s">
        <v>42</v>
      </c>
      <c r="V133" s="21">
        <v>0</v>
      </c>
      <c r="W133" s="21" t="s">
        <v>2124</v>
      </c>
      <c r="X133" s="21" t="s">
        <v>44</v>
      </c>
    </row>
    <row r="134" spans="1:30" x14ac:dyDescent="0.25">
      <c r="A134" s="21" t="str">
        <f t="shared" si="2"/>
        <v>Maquinaria</v>
      </c>
      <c r="B134" s="21" t="s">
        <v>3042</v>
      </c>
      <c r="C134" s="21" t="s">
        <v>3043</v>
      </c>
      <c r="D134" s="21" t="s">
        <v>3044</v>
      </c>
      <c r="E134" s="21" t="s">
        <v>3045</v>
      </c>
      <c r="F134" s="21" t="s">
        <v>3046</v>
      </c>
      <c r="G134" s="21" t="s">
        <v>3045</v>
      </c>
      <c r="H134" s="21" t="s">
        <v>38</v>
      </c>
      <c r="K134" s="21" t="s">
        <v>622</v>
      </c>
      <c r="L134" s="23">
        <v>39737</v>
      </c>
      <c r="M134" s="23">
        <v>39737</v>
      </c>
      <c r="N134" s="21">
        <v>12</v>
      </c>
      <c r="O134" s="23">
        <v>46043</v>
      </c>
      <c r="R134" s="23">
        <v>46043</v>
      </c>
      <c r="S134" s="21" t="s">
        <v>2067</v>
      </c>
      <c r="U134" s="21" t="s">
        <v>42</v>
      </c>
      <c r="V134" s="21">
        <v>0</v>
      </c>
      <c r="W134" s="21" t="s">
        <v>3047</v>
      </c>
      <c r="X134" s="21" t="s">
        <v>44</v>
      </c>
      <c r="Y134" s="21" t="s">
        <v>112</v>
      </c>
      <c r="AC134" s="23">
        <v>45678</v>
      </c>
    </row>
    <row r="135" spans="1:30" x14ac:dyDescent="0.25">
      <c r="A135" s="21" t="str">
        <f t="shared" si="2"/>
        <v>Maquinaria</v>
      </c>
      <c r="B135" s="21" t="s">
        <v>3387</v>
      </c>
      <c r="C135" s="21" t="s">
        <v>3043</v>
      </c>
      <c r="D135" s="21" t="s">
        <v>3388</v>
      </c>
      <c r="E135" s="21" t="s">
        <v>3389</v>
      </c>
      <c r="F135" s="21" t="s">
        <v>3390</v>
      </c>
      <c r="G135" s="21" t="s">
        <v>3391</v>
      </c>
      <c r="H135" s="21" t="s">
        <v>38</v>
      </c>
      <c r="K135" s="21" t="s">
        <v>622</v>
      </c>
      <c r="L135" s="23">
        <v>43696</v>
      </c>
      <c r="M135" s="23">
        <v>43696</v>
      </c>
      <c r="N135" s="21">
        <v>12</v>
      </c>
      <c r="O135" s="23">
        <v>46045</v>
      </c>
      <c r="R135" s="23">
        <v>46045</v>
      </c>
      <c r="S135" s="21" t="s">
        <v>2067</v>
      </c>
      <c r="U135" s="21" t="s">
        <v>42</v>
      </c>
      <c r="V135" s="21">
        <v>0</v>
      </c>
      <c r="W135" s="21" t="s">
        <v>3047</v>
      </c>
      <c r="X135" s="21" t="s">
        <v>44</v>
      </c>
      <c r="Y135" s="21" t="s">
        <v>112</v>
      </c>
      <c r="AC135" s="23">
        <v>45680</v>
      </c>
    </row>
    <row r="136" spans="1:30" x14ac:dyDescent="0.25">
      <c r="A136" s="21" t="str">
        <f t="shared" si="2"/>
        <v>Maquinaria</v>
      </c>
      <c r="B136" s="21" t="s">
        <v>3884</v>
      </c>
      <c r="C136" s="21" t="s">
        <v>3885</v>
      </c>
      <c r="D136" s="21" t="s">
        <v>3886</v>
      </c>
      <c r="E136" s="21" t="s">
        <v>3887</v>
      </c>
      <c r="H136" s="21" t="s">
        <v>60</v>
      </c>
      <c r="K136" s="21" t="s">
        <v>254</v>
      </c>
      <c r="L136" s="23">
        <v>39248</v>
      </c>
      <c r="M136" s="23">
        <v>39251</v>
      </c>
      <c r="S136" s="21" t="s">
        <v>41</v>
      </c>
      <c r="U136" s="21" t="s">
        <v>42</v>
      </c>
      <c r="V136" s="21">
        <v>0</v>
      </c>
      <c r="W136" s="21" t="s">
        <v>3888</v>
      </c>
      <c r="X136" s="21" t="s">
        <v>44</v>
      </c>
    </row>
    <row r="137" spans="1:30" x14ac:dyDescent="0.25">
      <c r="A137" s="21" t="str">
        <f t="shared" si="2"/>
        <v>Maquinaria</v>
      </c>
      <c r="B137" s="21" t="s">
        <v>3452</v>
      </c>
      <c r="C137" s="21" t="s">
        <v>2856</v>
      </c>
      <c r="D137" s="21" t="s">
        <v>3453</v>
      </c>
      <c r="E137" s="21" t="s">
        <v>3454</v>
      </c>
      <c r="F137" s="21" t="s">
        <v>636</v>
      </c>
      <c r="G137" s="21" t="s">
        <v>3455</v>
      </c>
      <c r="K137" s="21" t="s">
        <v>612</v>
      </c>
      <c r="L137" s="23">
        <v>43584</v>
      </c>
      <c r="M137" s="23">
        <v>43584</v>
      </c>
      <c r="S137" s="21" t="s">
        <v>661</v>
      </c>
      <c r="U137" s="21" t="s">
        <v>42</v>
      </c>
      <c r="V137" s="21">
        <v>0</v>
      </c>
      <c r="W137" s="21" t="s">
        <v>3456</v>
      </c>
      <c r="X137" s="21" t="s">
        <v>44</v>
      </c>
    </row>
    <row r="138" spans="1:30" x14ac:dyDescent="0.25">
      <c r="A138" s="21" t="str">
        <f t="shared" si="2"/>
        <v>Maquinaria</v>
      </c>
      <c r="B138" s="21" t="s">
        <v>2855</v>
      </c>
      <c r="C138" s="21" t="s">
        <v>2856</v>
      </c>
      <c r="D138" s="21" t="s">
        <v>2857</v>
      </c>
      <c r="E138" s="21" t="s">
        <v>2858</v>
      </c>
      <c r="F138" s="21" t="s">
        <v>2859</v>
      </c>
      <c r="G138" s="21" t="s">
        <v>2860</v>
      </c>
      <c r="H138" s="21" t="s">
        <v>60</v>
      </c>
      <c r="J138" s="21" t="s">
        <v>290</v>
      </c>
      <c r="K138" s="21" t="s">
        <v>283</v>
      </c>
      <c r="L138" s="23">
        <v>39139</v>
      </c>
      <c r="M138" s="23">
        <v>39328</v>
      </c>
      <c r="S138" s="21" t="s">
        <v>109</v>
      </c>
      <c r="T138" s="21" t="s">
        <v>2861</v>
      </c>
      <c r="U138" s="21" t="s">
        <v>42</v>
      </c>
      <c r="V138" s="21">
        <v>0</v>
      </c>
      <c r="W138" s="21" t="s">
        <v>49</v>
      </c>
      <c r="X138" s="21" t="s">
        <v>44</v>
      </c>
      <c r="AC138" s="23">
        <v>39139</v>
      </c>
    </row>
    <row r="139" spans="1:30" x14ac:dyDescent="0.25">
      <c r="A139" s="21" t="str">
        <f t="shared" si="2"/>
        <v>Maquinaria</v>
      </c>
      <c r="B139" s="21" t="s">
        <v>3219</v>
      </c>
      <c r="C139" s="21" t="s">
        <v>3220</v>
      </c>
      <c r="D139" s="21" t="s">
        <v>3221</v>
      </c>
      <c r="E139" s="21" t="s">
        <v>3222</v>
      </c>
      <c r="F139" s="21" t="s">
        <v>3223</v>
      </c>
      <c r="G139" s="21" t="s">
        <v>3224</v>
      </c>
      <c r="H139" s="21" t="s">
        <v>38</v>
      </c>
      <c r="K139" s="21" t="s">
        <v>612</v>
      </c>
      <c r="L139" s="23">
        <v>42663</v>
      </c>
      <c r="M139" s="23">
        <v>42667</v>
      </c>
      <c r="S139" s="21" t="s">
        <v>3225</v>
      </c>
      <c r="T139" s="21" t="s">
        <v>3226</v>
      </c>
      <c r="U139" s="21" t="s">
        <v>42</v>
      </c>
      <c r="V139" s="21">
        <v>0</v>
      </c>
      <c r="X139" s="21" t="s">
        <v>44</v>
      </c>
    </row>
    <row r="140" spans="1:30" x14ac:dyDescent="0.25">
      <c r="A140" s="21" t="str">
        <f t="shared" si="2"/>
        <v>Maquinaria</v>
      </c>
      <c r="B140" s="21" t="s">
        <v>1417</v>
      </c>
      <c r="C140" s="21" t="s">
        <v>1418</v>
      </c>
      <c r="D140" s="21" t="s">
        <v>1419</v>
      </c>
      <c r="E140" s="21" t="s">
        <v>1420</v>
      </c>
      <c r="F140" s="21" t="s">
        <v>1421</v>
      </c>
      <c r="H140" s="21" t="s">
        <v>38</v>
      </c>
      <c r="J140" s="21" t="s">
        <v>107</v>
      </c>
      <c r="K140" s="21" t="s">
        <v>108</v>
      </c>
      <c r="L140" s="23">
        <v>38098</v>
      </c>
      <c r="M140" s="23">
        <v>38098</v>
      </c>
      <c r="P140" s="23">
        <v>45704</v>
      </c>
      <c r="R140" s="23">
        <v>45704</v>
      </c>
      <c r="S140" s="21" t="s">
        <v>41</v>
      </c>
      <c r="U140" s="21" t="s">
        <v>111</v>
      </c>
      <c r="V140" s="21">
        <v>0</v>
      </c>
      <c r="W140" s="21" t="s">
        <v>108</v>
      </c>
      <c r="X140" s="21" t="s">
        <v>44</v>
      </c>
      <c r="Z140" s="21" t="s">
        <v>112</v>
      </c>
      <c r="AC140" s="23">
        <v>38750</v>
      </c>
      <c r="AD140" s="23">
        <v>44973</v>
      </c>
    </row>
    <row r="141" spans="1:30" x14ac:dyDescent="0.25">
      <c r="A141" s="21" t="str">
        <f t="shared" si="2"/>
        <v>Maquinaria</v>
      </c>
      <c r="B141" s="21" t="s">
        <v>3381</v>
      </c>
      <c r="C141" s="21" t="s">
        <v>3315</v>
      </c>
      <c r="D141" s="21" t="s">
        <v>3382</v>
      </c>
      <c r="E141" s="21" t="s">
        <v>3383</v>
      </c>
      <c r="F141" s="21" t="s">
        <v>3384</v>
      </c>
      <c r="G141" s="21" t="s">
        <v>3385</v>
      </c>
      <c r="H141" s="21" t="s">
        <v>38</v>
      </c>
      <c r="K141" s="21" t="s">
        <v>108</v>
      </c>
      <c r="L141" s="23">
        <v>43979</v>
      </c>
      <c r="M141" s="23">
        <v>44210</v>
      </c>
      <c r="N141" s="21">
        <v>12</v>
      </c>
      <c r="O141" s="23">
        <v>46030</v>
      </c>
      <c r="R141" s="23">
        <v>46030</v>
      </c>
      <c r="S141" s="21" t="s">
        <v>661</v>
      </c>
      <c r="T141" s="21" t="s">
        <v>3386</v>
      </c>
      <c r="U141" s="21" t="s">
        <v>42</v>
      </c>
      <c r="V141" s="21">
        <v>0</v>
      </c>
      <c r="W141" s="21" t="s">
        <v>1997</v>
      </c>
      <c r="X141" s="21" t="s">
        <v>44</v>
      </c>
      <c r="Y141" s="21" t="s">
        <v>112</v>
      </c>
      <c r="AC141" s="23">
        <v>45665</v>
      </c>
    </row>
    <row r="142" spans="1:30" x14ac:dyDescent="0.25">
      <c r="A142" s="21" t="str">
        <f t="shared" si="2"/>
        <v>Maquinaria</v>
      </c>
      <c r="B142" s="21" t="s">
        <v>3325</v>
      </c>
      <c r="C142" s="21" t="s">
        <v>3315</v>
      </c>
      <c r="D142" s="21" t="s">
        <v>3326</v>
      </c>
      <c r="E142" s="21" t="s">
        <v>3327</v>
      </c>
      <c r="F142" s="21" t="s">
        <v>1424</v>
      </c>
      <c r="G142" s="21" t="s">
        <v>3328</v>
      </c>
      <c r="H142" s="21" t="s">
        <v>38</v>
      </c>
      <c r="K142" s="21" t="s">
        <v>512</v>
      </c>
      <c r="L142" s="23">
        <v>45260</v>
      </c>
      <c r="M142" s="23">
        <v>45260</v>
      </c>
      <c r="N142" s="21">
        <v>12</v>
      </c>
      <c r="O142" s="23">
        <v>46025</v>
      </c>
      <c r="R142" s="23">
        <v>46025</v>
      </c>
      <c r="T142" s="21" t="s">
        <v>3329</v>
      </c>
      <c r="U142" s="21" t="s">
        <v>42</v>
      </c>
      <c r="V142" s="21">
        <v>0</v>
      </c>
      <c r="W142" s="21" t="s">
        <v>1997</v>
      </c>
      <c r="X142" s="21" t="s">
        <v>44</v>
      </c>
      <c r="Y142" s="21" t="s">
        <v>112</v>
      </c>
      <c r="AC142" s="23">
        <v>45660</v>
      </c>
    </row>
    <row r="143" spans="1:30" x14ac:dyDescent="0.25">
      <c r="A143" s="21" t="str">
        <f t="shared" si="2"/>
        <v>Maquinaria</v>
      </c>
      <c r="B143" s="21" t="s">
        <v>3314</v>
      </c>
      <c r="C143" s="21" t="s">
        <v>3315</v>
      </c>
      <c r="D143" s="21" t="s">
        <v>3316</v>
      </c>
      <c r="E143" s="21" t="s">
        <v>3317</v>
      </c>
      <c r="F143" s="21" t="s">
        <v>1424</v>
      </c>
      <c r="G143" s="21" t="s">
        <v>3318</v>
      </c>
      <c r="H143" s="21" t="s">
        <v>38</v>
      </c>
      <c r="K143" s="21" t="s">
        <v>108</v>
      </c>
      <c r="L143" s="23">
        <v>45317</v>
      </c>
      <c r="M143" s="23">
        <v>45317</v>
      </c>
      <c r="N143" s="21">
        <v>12</v>
      </c>
      <c r="O143" s="23">
        <v>46024</v>
      </c>
      <c r="R143" s="23">
        <v>46024</v>
      </c>
      <c r="S143" s="21" t="s">
        <v>2067</v>
      </c>
      <c r="T143" s="21" t="s">
        <v>3319</v>
      </c>
      <c r="U143" s="21" t="s">
        <v>42</v>
      </c>
      <c r="V143" s="21">
        <v>0</v>
      </c>
      <c r="W143" s="21" t="s">
        <v>1997</v>
      </c>
      <c r="X143" s="21" t="s">
        <v>44</v>
      </c>
      <c r="Y143" s="21" t="s">
        <v>112</v>
      </c>
      <c r="AC143" s="23">
        <v>45659</v>
      </c>
    </row>
    <row r="144" spans="1:30" x14ac:dyDescent="0.25">
      <c r="A144" s="21" t="str">
        <f t="shared" si="2"/>
        <v>Maquinaria</v>
      </c>
      <c r="C144" s="21" t="s">
        <v>3939</v>
      </c>
      <c r="D144" s="21" t="s">
        <v>3940</v>
      </c>
      <c r="F144" s="21" t="s">
        <v>3937</v>
      </c>
      <c r="H144" s="21" t="s">
        <v>3938</v>
      </c>
      <c r="K144" s="21" t="s">
        <v>622</v>
      </c>
    </row>
    <row r="145" spans="1:30" x14ac:dyDescent="0.25">
      <c r="A145" s="21" t="str">
        <f t="shared" si="2"/>
        <v>Maquinaria</v>
      </c>
      <c r="B145" s="21" t="s">
        <v>2142</v>
      </c>
      <c r="C145" s="21" t="s">
        <v>2143</v>
      </c>
      <c r="D145" s="21" t="s">
        <v>2144</v>
      </c>
      <c r="E145" s="21" t="s">
        <v>2145</v>
      </c>
      <c r="F145" s="21" t="s">
        <v>2146</v>
      </c>
      <c r="G145" s="21" t="s">
        <v>2147</v>
      </c>
      <c r="H145" s="21" t="s">
        <v>60</v>
      </c>
      <c r="K145" s="21" t="s">
        <v>108</v>
      </c>
      <c r="L145" s="23">
        <v>38811</v>
      </c>
      <c r="M145" s="23">
        <v>38824</v>
      </c>
      <c r="P145" s="23">
        <v>46104</v>
      </c>
      <c r="R145" s="23">
        <v>46104</v>
      </c>
      <c r="S145" s="21" t="s">
        <v>303</v>
      </c>
      <c r="T145" s="21" t="s">
        <v>2148</v>
      </c>
      <c r="U145" s="21" t="s">
        <v>42</v>
      </c>
      <c r="V145" s="21">
        <v>0</v>
      </c>
      <c r="W145" s="21" t="s">
        <v>2149</v>
      </c>
      <c r="X145" s="21" t="s">
        <v>44</v>
      </c>
      <c r="Z145" s="21" t="s">
        <v>113</v>
      </c>
      <c r="AD145" s="23">
        <v>44278</v>
      </c>
    </row>
    <row r="146" spans="1:30" x14ac:dyDescent="0.25">
      <c r="A146" s="21" t="str">
        <f t="shared" si="2"/>
        <v>Maquinaria</v>
      </c>
      <c r="B146" s="21" t="s">
        <v>3101</v>
      </c>
      <c r="C146" s="21" t="s">
        <v>3102</v>
      </c>
      <c r="D146" s="21" t="s">
        <v>3103</v>
      </c>
      <c r="F146" s="21" t="s">
        <v>3104</v>
      </c>
      <c r="G146" s="21" t="s">
        <v>3105</v>
      </c>
      <c r="H146" s="21" t="s">
        <v>60</v>
      </c>
      <c r="J146" s="21" t="s">
        <v>107</v>
      </c>
      <c r="K146" s="21" t="s">
        <v>108</v>
      </c>
      <c r="L146" s="23">
        <v>40868</v>
      </c>
      <c r="M146" s="23">
        <v>40869</v>
      </c>
      <c r="S146" s="21" t="s">
        <v>3106</v>
      </c>
      <c r="U146" s="21" t="s">
        <v>111</v>
      </c>
      <c r="V146" s="21">
        <v>0</v>
      </c>
      <c r="W146" s="21" t="s">
        <v>270</v>
      </c>
      <c r="X146" s="21" t="s">
        <v>44</v>
      </c>
    </row>
    <row r="147" spans="1:30" x14ac:dyDescent="0.25">
      <c r="A147" s="21" t="str">
        <f t="shared" si="2"/>
        <v>Maquinaria</v>
      </c>
      <c r="B147" s="21" t="s">
        <v>2703</v>
      </c>
      <c r="C147" s="21" t="s">
        <v>2704</v>
      </c>
      <c r="D147" s="21" t="s">
        <v>2705</v>
      </c>
      <c r="H147" s="21" t="s">
        <v>60</v>
      </c>
      <c r="K147" s="21" t="s">
        <v>108</v>
      </c>
      <c r="L147" s="23">
        <v>39227</v>
      </c>
      <c r="M147" s="23">
        <v>39227</v>
      </c>
      <c r="S147" s="21" t="s">
        <v>2706</v>
      </c>
      <c r="U147" s="21" t="s">
        <v>42</v>
      </c>
      <c r="V147" s="21">
        <v>11.75</v>
      </c>
      <c r="W147" s="21" t="s">
        <v>108</v>
      </c>
      <c r="X147" s="21" t="s">
        <v>44</v>
      </c>
    </row>
    <row r="148" spans="1:30" x14ac:dyDescent="0.25">
      <c r="A148" s="21" t="str">
        <f t="shared" si="2"/>
        <v>Maquinaria</v>
      </c>
      <c r="B148" s="21" t="s">
        <v>2150</v>
      </c>
      <c r="C148" s="21" t="s">
        <v>2151</v>
      </c>
      <c r="D148" s="21" t="s">
        <v>2152</v>
      </c>
      <c r="E148" s="21" t="s">
        <v>2153</v>
      </c>
      <c r="F148" s="21" t="s">
        <v>2154</v>
      </c>
      <c r="G148" s="21" t="s">
        <v>2155</v>
      </c>
      <c r="H148" s="21" t="s">
        <v>60</v>
      </c>
      <c r="K148" s="21" t="s">
        <v>108</v>
      </c>
      <c r="L148" s="23">
        <v>38902</v>
      </c>
      <c r="M148" s="23">
        <v>38902</v>
      </c>
      <c r="N148" s="21">
        <v>12</v>
      </c>
      <c r="O148" s="23">
        <v>46031</v>
      </c>
      <c r="R148" s="23">
        <v>46031</v>
      </c>
      <c r="S148" s="21" t="s">
        <v>303</v>
      </c>
      <c r="T148" s="21" t="s">
        <v>2156</v>
      </c>
      <c r="U148" s="21" t="s">
        <v>42</v>
      </c>
      <c r="V148" s="21">
        <v>0</v>
      </c>
      <c r="W148" s="21" t="s">
        <v>108</v>
      </c>
      <c r="X148" s="21" t="s">
        <v>71</v>
      </c>
      <c r="Y148" s="21" t="s">
        <v>112</v>
      </c>
      <c r="AC148" s="23">
        <v>45666</v>
      </c>
    </row>
    <row r="149" spans="1:30" x14ac:dyDescent="0.25">
      <c r="A149" s="21" t="str">
        <f t="shared" si="2"/>
        <v>Maquinaria</v>
      </c>
      <c r="B149" s="21" t="s">
        <v>2918</v>
      </c>
      <c r="C149" s="21" t="s">
        <v>213</v>
      </c>
      <c r="D149" s="21" t="s">
        <v>214</v>
      </c>
      <c r="E149" s="21" t="s">
        <v>2919</v>
      </c>
      <c r="F149" s="21" t="s">
        <v>216</v>
      </c>
      <c r="G149" s="21" t="s">
        <v>2920</v>
      </c>
      <c r="H149" s="21" t="s">
        <v>60</v>
      </c>
      <c r="J149" s="21" t="s">
        <v>125</v>
      </c>
      <c r="K149" s="21" t="s">
        <v>126</v>
      </c>
      <c r="L149" s="23">
        <v>39507</v>
      </c>
      <c r="M149" s="23">
        <v>39510</v>
      </c>
      <c r="S149" s="21" t="s">
        <v>661</v>
      </c>
      <c r="U149" s="21" t="s">
        <v>42</v>
      </c>
      <c r="V149" s="21">
        <v>0</v>
      </c>
      <c r="W149" s="21" t="s">
        <v>128</v>
      </c>
      <c r="X149" s="21" t="s">
        <v>44</v>
      </c>
    </row>
    <row r="150" spans="1:30" x14ac:dyDescent="0.25">
      <c r="A150" s="21" t="str">
        <f t="shared" si="2"/>
        <v>Maquinaria</v>
      </c>
      <c r="B150" s="21" t="s">
        <v>2441</v>
      </c>
      <c r="C150" s="21" t="s">
        <v>2442</v>
      </c>
      <c r="D150" s="21" t="s">
        <v>2443</v>
      </c>
      <c r="F150" s="21" t="s">
        <v>2346</v>
      </c>
      <c r="G150" s="21" t="s">
        <v>2444</v>
      </c>
      <c r="H150" s="21" t="s">
        <v>60</v>
      </c>
      <c r="J150" s="21" t="s">
        <v>310</v>
      </c>
      <c r="K150" s="21" t="s">
        <v>311</v>
      </c>
      <c r="L150" s="23">
        <v>39035</v>
      </c>
      <c r="M150" s="23">
        <v>39097</v>
      </c>
      <c r="S150" s="21" t="s">
        <v>365</v>
      </c>
      <c r="T150" s="21" t="s">
        <v>2445</v>
      </c>
      <c r="U150" s="21" t="s">
        <v>42</v>
      </c>
      <c r="V150" s="21">
        <v>54</v>
      </c>
      <c r="W150" s="21" t="s">
        <v>762</v>
      </c>
      <c r="X150" s="21" t="s">
        <v>44</v>
      </c>
      <c r="AD150" s="23">
        <v>39097</v>
      </c>
    </row>
    <row r="151" spans="1:30" x14ac:dyDescent="0.25">
      <c r="A151" s="21" t="str">
        <f t="shared" si="2"/>
        <v>Maquinaria</v>
      </c>
      <c r="B151" s="21" t="s">
        <v>1960</v>
      </c>
      <c r="C151" s="21" t="s">
        <v>1961</v>
      </c>
      <c r="D151" s="21" t="s">
        <v>1962</v>
      </c>
      <c r="E151" s="21" t="s">
        <v>1963</v>
      </c>
      <c r="F151" s="21" t="s">
        <v>251</v>
      </c>
      <c r="G151" s="21" t="s">
        <v>1964</v>
      </c>
      <c r="H151" s="21" t="s">
        <v>38</v>
      </c>
      <c r="J151" s="21" t="s">
        <v>1965</v>
      </c>
      <c r="K151" s="21" t="s">
        <v>254</v>
      </c>
      <c r="L151" s="23">
        <v>38684</v>
      </c>
      <c r="M151" s="23">
        <v>38693</v>
      </c>
      <c r="S151" s="21" t="s">
        <v>41</v>
      </c>
      <c r="T151" s="21" t="s">
        <v>1966</v>
      </c>
      <c r="U151" s="21" t="s">
        <v>111</v>
      </c>
      <c r="V151" s="21">
        <v>6227.57</v>
      </c>
      <c r="W151" s="21" t="s">
        <v>256</v>
      </c>
      <c r="X151" s="21" t="s">
        <v>44</v>
      </c>
      <c r="AD151" s="23">
        <v>38728</v>
      </c>
    </row>
    <row r="152" spans="1:30" x14ac:dyDescent="0.25">
      <c r="A152" s="21" t="str">
        <f t="shared" si="2"/>
        <v>Maquinaria</v>
      </c>
      <c r="B152" s="21" t="s">
        <v>2163</v>
      </c>
      <c r="C152" s="21" t="s">
        <v>2158</v>
      </c>
      <c r="D152" s="21" t="s">
        <v>2159</v>
      </c>
      <c r="F152" s="21" t="s">
        <v>2164</v>
      </c>
      <c r="G152" s="21" t="s">
        <v>2165</v>
      </c>
      <c r="H152" s="21" t="s">
        <v>60</v>
      </c>
      <c r="K152" s="21" t="s">
        <v>108</v>
      </c>
      <c r="L152" s="23">
        <v>38902</v>
      </c>
      <c r="M152" s="23">
        <v>38902</v>
      </c>
      <c r="S152" s="21" t="s">
        <v>303</v>
      </c>
      <c r="U152" s="21" t="s">
        <v>42</v>
      </c>
      <c r="V152" s="21">
        <v>0</v>
      </c>
      <c r="W152" s="21" t="s">
        <v>108</v>
      </c>
      <c r="X152" s="21" t="s">
        <v>71</v>
      </c>
    </row>
    <row r="153" spans="1:30" x14ac:dyDescent="0.25">
      <c r="A153" s="21" t="str">
        <f t="shared" si="2"/>
        <v>Maquinaria</v>
      </c>
      <c r="B153" s="21" t="s">
        <v>2166</v>
      </c>
      <c r="C153" s="21" t="s">
        <v>1415</v>
      </c>
      <c r="D153" s="21" t="s">
        <v>2167</v>
      </c>
      <c r="E153" s="21" t="s">
        <v>2168</v>
      </c>
      <c r="F153" s="21" t="s">
        <v>2169</v>
      </c>
      <c r="H153" s="21" t="s">
        <v>60</v>
      </c>
      <c r="K153" s="21" t="s">
        <v>108</v>
      </c>
      <c r="L153" s="23">
        <v>38902</v>
      </c>
      <c r="M153" s="23">
        <v>38902</v>
      </c>
      <c r="S153" s="21" t="s">
        <v>303</v>
      </c>
      <c r="T153" s="21" t="s">
        <v>2170</v>
      </c>
      <c r="U153" s="21" t="s">
        <v>42</v>
      </c>
      <c r="V153" s="21">
        <v>0</v>
      </c>
      <c r="W153" s="21" t="s">
        <v>2171</v>
      </c>
      <c r="X153" s="21" t="s">
        <v>71</v>
      </c>
    </row>
    <row r="154" spans="1:30" ht="33.75" x14ac:dyDescent="0.25">
      <c r="B154" s="20" t="s">
        <v>3958</v>
      </c>
    </row>
    <row r="155" spans="1:30" x14ac:dyDescent="0.25">
      <c r="A155" s="21" t="str">
        <f t="shared" si="2"/>
        <v>Utillajes</v>
      </c>
      <c r="B155" s="21" t="s">
        <v>846</v>
      </c>
      <c r="C155" s="21" t="s">
        <v>847</v>
      </c>
      <c r="D155" s="21" t="s">
        <v>848</v>
      </c>
      <c r="F155" s="21" t="s">
        <v>105</v>
      </c>
      <c r="H155" s="21" t="s">
        <v>38</v>
      </c>
      <c r="J155" s="21" t="s">
        <v>107</v>
      </c>
      <c r="K155" s="21" t="s">
        <v>108</v>
      </c>
      <c r="L155" s="23">
        <v>38127</v>
      </c>
      <c r="M155" s="23">
        <v>38131</v>
      </c>
      <c r="S155" s="21" t="s">
        <v>41</v>
      </c>
      <c r="U155" s="21" t="s">
        <v>42</v>
      </c>
      <c r="V155" s="21">
        <v>0</v>
      </c>
      <c r="W155" s="21" t="s">
        <v>108</v>
      </c>
      <c r="X155" s="21" t="s">
        <v>44</v>
      </c>
    </row>
    <row r="156" spans="1:30" x14ac:dyDescent="0.25">
      <c r="A156" s="21" t="str">
        <f t="shared" si="2"/>
        <v>Utillajes</v>
      </c>
      <c r="B156" s="21" t="s">
        <v>849</v>
      </c>
      <c r="C156" s="21" t="s">
        <v>850</v>
      </c>
      <c r="D156" s="21" t="s">
        <v>851</v>
      </c>
      <c r="F156" s="21" t="s">
        <v>105</v>
      </c>
      <c r="G156" s="21" t="s">
        <v>852</v>
      </c>
      <c r="H156" s="21" t="s">
        <v>38</v>
      </c>
      <c r="J156" s="21" t="s">
        <v>125</v>
      </c>
      <c r="K156" s="21" t="s">
        <v>126</v>
      </c>
      <c r="L156" s="23">
        <v>38012</v>
      </c>
      <c r="M156" s="23">
        <v>38013</v>
      </c>
      <c r="S156" s="21" t="s">
        <v>41</v>
      </c>
      <c r="U156" s="21" t="s">
        <v>42</v>
      </c>
      <c r="V156" s="21">
        <v>0</v>
      </c>
      <c r="W156" s="21" t="s">
        <v>128</v>
      </c>
      <c r="X156" s="21" t="s">
        <v>44</v>
      </c>
    </row>
    <row r="157" spans="1:30" x14ac:dyDescent="0.25">
      <c r="A157" s="21" t="str">
        <f t="shared" si="2"/>
        <v>Utillajes</v>
      </c>
      <c r="B157" s="21" t="s">
        <v>853</v>
      </c>
      <c r="C157" s="21" t="s">
        <v>854</v>
      </c>
      <c r="D157" s="21" t="s">
        <v>855</v>
      </c>
      <c r="F157" s="21" t="s">
        <v>105</v>
      </c>
      <c r="G157" s="21" t="s">
        <v>856</v>
      </c>
      <c r="H157" s="21" t="s">
        <v>38</v>
      </c>
      <c r="J157" s="21" t="s">
        <v>125</v>
      </c>
      <c r="K157" s="21" t="s">
        <v>126</v>
      </c>
      <c r="L157" s="23">
        <v>38012</v>
      </c>
      <c r="M157" s="23">
        <v>38013</v>
      </c>
      <c r="S157" s="21" t="s">
        <v>41</v>
      </c>
      <c r="U157" s="21" t="s">
        <v>42</v>
      </c>
      <c r="V157" s="21">
        <v>0</v>
      </c>
      <c r="W157" s="21" t="s">
        <v>128</v>
      </c>
      <c r="X157" s="21" t="s">
        <v>44</v>
      </c>
    </row>
    <row r="158" spans="1:30" x14ac:dyDescent="0.25">
      <c r="A158" s="21" t="str">
        <f t="shared" si="2"/>
        <v>Utillajes</v>
      </c>
      <c r="B158" s="21" t="s">
        <v>857</v>
      </c>
      <c r="C158" s="21" t="s">
        <v>858</v>
      </c>
      <c r="F158" s="21" t="s">
        <v>105</v>
      </c>
      <c r="G158" s="21" t="s">
        <v>859</v>
      </c>
      <c r="H158" s="21" t="s">
        <v>38</v>
      </c>
      <c r="J158" s="21" t="s">
        <v>125</v>
      </c>
      <c r="K158" s="21" t="s">
        <v>126</v>
      </c>
      <c r="L158" s="23">
        <v>38012</v>
      </c>
      <c r="M158" s="23">
        <v>38013</v>
      </c>
      <c r="S158" s="21" t="s">
        <v>41</v>
      </c>
      <c r="U158" s="21" t="s">
        <v>42</v>
      </c>
      <c r="V158" s="21">
        <v>0</v>
      </c>
      <c r="W158" s="21" t="s">
        <v>128</v>
      </c>
      <c r="X158" s="21" t="s">
        <v>44</v>
      </c>
    </row>
    <row r="159" spans="1:30" x14ac:dyDescent="0.25">
      <c r="A159" s="21" t="str">
        <f t="shared" si="2"/>
        <v>Utillajes</v>
      </c>
      <c r="B159" s="21" t="s">
        <v>860</v>
      </c>
      <c r="C159" s="21" t="s">
        <v>858</v>
      </c>
      <c r="F159" s="21" t="s">
        <v>105</v>
      </c>
      <c r="G159" s="21" t="s">
        <v>859</v>
      </c>
      <c r="H159" s="21" t="s">
        <v>38</v>
      </c>
      <c r="J159" s="21" t="s">
        <v>125</v>
      </c>
      <c r="K159" s="21" t="s">
        <v>126</v>
      </c>
      <c r="L159" s="23">
        <v>38012</v>
      </c>
      <c r="M159" s="23">
        <v>38013</v>
      </c>
      <c r="S159" s="21" t="s">
        <v>41</v>
      </c>
      <c r="U159" s="21" t="s">
        <v>42</v>
      </c>
      <c r="V159" s="21">
        <v>0</v>
      </c>
      <c r="W159" s="21" t="s">
        <v>128</v>
      </c>
      <c r="X159" s="21" t="s">
        <v>44</v>
      </c>
    </row>
    <row r="160" spans="1:30" x14ac:dyDescent="0.25">
      <c r="A160" s="21" t="str">
        <f t="shared" si="2"/>
        <v>Utillajes</v>
      </c>
      <c r="B160" s="21" t="s">
        <v>861</v>
      </c>
      <c r="C160" s="21" t="s">
        <v>862</v>
      </c>
      <c r="D160" s="21" t="s">
        <v>863</v>
      </c>
      <c r="F160" s="21" t="s">
        <v>105</v>
      </c>
      <c r="G160" s="21" t="s">
        <v>864</v>
      </c>
      <c r="H160" s="21" t="s">
        <v>38</v>
      </c>
      <c r="J160" s="21" t="s">
        <v>125</v>
      </c>
      <c r="K160" s="21" t="s">
        <v>126</v>
      </c>
      <c r="L160" s="23">
        <v>38012</v>
      </c>
      <c r="M160" s="23">
        <v>38013</v>
      </c>
      <c r="S160" s="21" t="s">
        <v>41</v>
      </c>
      <c r="U160" s="21" t="s">
        <v>42</v>
      </c>
      <c r="V160" s="21">
        <v>0</v>
      </c>
      <c r="W160" s="21" t="s">
        <v>865</v>
      </c>
      <c r="X160" s="21" t="s">
        <v>44</v>
      </c>
    </row>
    <row r="161" spans="1:24" x14ac:dyDescent="0.25">
      <c r="A161" s="21" t="str">
        <f t="shared" si="2"/>
        <v>Utillajes</v>
      </c>
      <c r="B161" s="21" t="s">
        <v>866</v>
      </c>
      <c r="C161" s="21" t="s">
        <v>862</v>
      </c>
      <c r="D161" s="21" t="s">
        <v>867</v>
      </c>
      <c r="F161" s="21" t="s">
        <v>105</v>
      </c>
      <c r="G161" s="21" t="s">
        <v>864</v>
      </c>
      <c r="H161" s="21" t="s">
        <v>38</v>
      </c>
      <c r="J161" s="21" t="s">
        <v>125</v>
      </c>
      <c r="K161" s="21" t="s">
        <v>126</v>
      </c>
      <c r="L161" s="23">
        <v>38012</v>
      </c>
      <c r="M161" s="23">
        <v>38013</v>
      </c>
      <c r="S161" s="21" t="s">
        <v>41</v>
      </c>
      <c r="U161" s="21" t="s">
        <v>42</v>
      </c>
      <c r="V161" s="21">
        <v>0</v>
      </c>
      <c r="W161" s="21" t="s">
        <v>865</v>
      </c>
      <c r="X161" s="21" t="s">
        <v>44</v>
      </c>
    </row>
    <row r="162" spans="1:24" x14ac:dyDescent="0.25">
      <c r="A162" s="21" t="str">
        <f t="shared" si="2"/>
        <v>Utillajes</v>
      </c>
      <c r="B162" s="21" t="s">
        <v>868</v>
      </c>
      <c r="C162" s="21" t="s">
        <v>869</v>
      </c>
      <c r="D162" s="21" t="s">
        <v>867</v>
      </c>
      <c r="F162" s="21" t="s">
        <v>105</v>
      </c>
      <c r="G162" s="21" t="s">
        <v>864</v>
      </c>
      <c r="H162" s="21" t="s">
        <v>38</v>
      </c>
      <c r="J162" s="21" t="s">
        <v>125</v>
      </c>
      <c r="K162" s="21" t="s">
        <v>126</v>
      </c>
      <c r="L162" s="23">
        <v>38012</v>
      </c>
      <c r="M162" s="23">
        <v>38013</v>
      </c>
      <c r="S162" s="21" t="s">
        <v>41</v>
      </c>
      <c r="U162" s="21" t="s">
        <v>42</v>
      </c>
      <c r="V162" s="21">
        <v>0</v>
      </c>
      <c r="W162" s="21" t="s">
        <v>865</v>
      </c>
      <c r="X162" s="21" t="s">
        <v>44</v>
      </c>
    </row>
    <row r="163" spans="1:24" x14ac:dyDescent="0.25">
      <c r="A163" s="21" t="str">
        <f t="shared" si="2"/>
        <v>Utillajes</v>
      </c>
      <c r="B163" s="21" t="s">
        <v>870</v>
      </c>
      <c r="C163" s="21" t="s">
        <v>869</v>
      </c>
      <c r="D163" s="21" t="s">
        <v>867</v>
      </c>
      <c r="F163" s="21" t="s">
        <v>105</v>
      </c>
      <c r="G163" s="21" t="s">
        <v>864</v>
      </c>
      <c r="H163" s="21" t="s">
        <v>38</v>
      </c>
      <c r="J163" s="21" t="s">
        <v>125</v>
      </c>
      <c r="K163" s="21" t="s">
        <v>126</v>
      </c>
      <c r="L163" s="23">
        <v>38012</v>
      </c>
      <c r="M163" s="23">
        <v>38013</v>
      </c>
      <c r="S163" s="21" t="s">
        <v>41</v>
      </c>
      <c r="U163" s="21" t="s">
        <v>42</v>
      </c>
      <c r="V163" s="21">
        <v>0</v>
      </c>
      <c r="W163" s="21" t="s">
        <v>865</v>
      </c>
      <c r="X163" s="21" t="s">
        <v>44</v>
      </c>
    </row>
    <row r="164" spans="1:24" x14ac:dyDescent="0.25">
      <c r="A164" s="21" t="str">
        <f t="shared" si="2"/>
        <v>Utillajes</v>
      </c>
      <c r="B164" s="21" t="s">
        <v>871</v>
      </c>
      <c r="C164" s="21" t="s">
        <v>869</v>
      </c>
      <c r="D164" s="21" t="s">
        <v>867</v>
      </c>
      <c r="F164" s="21" t="s">
        <v>105</v>
      </c>
      <c r="G164" s="21" t="s">
        <v>864</v>
      </c>
      <c r="H164" s="21" t="s">
        <v>38</v>
      </c>
      <c r="J164" s="21" t="s">
        <v>125</v>
      </c>
      <c r="K164" s="21" t="s">
        <v>126</v>
      </c>
      <c r="L164" s="23">
        <v>38012</v>
      </c>
      <c r="M164" s="23">
        <v>38013</v>
      </c>
      <c r="S164" s="21" t="s">
        <v>41</v>
      </c>
      <c r="U164" s="21" t="s">
        <v>42</v>
      </c>
      <c r="V164" s="21">
        <v>0</v>
      </c>
      <c r="W164" s="21" t="s">
        <v>865</v>
      </c>
      <c r="X164" s="21" t="s">
        <v>44</v>
      </c>
    </row>
    <row r="165" spans="1:24" x14ac:dyDescent="0.25">
      <c r="A165" s="21" t="str">
        <f t="shared" si="2"/>
        <v>Utillajes</v>
      </c>
      <c r="B165" s="21" t="s">
        <v>872</v>
      </c>
      <c r="C165" s="21" t="s">
        <v>873</v>
      </c>
      <c r="D165" s="21" t="s">
        <v>874</v>
      </c>
      <c r="F165" s="21" t="s">
        <v>105</v>
      </c>
      <c r="G165" s="21" t="s">
        <v>875</v>
      </c>
      <c r="H165" s="21" t="s">
        <v>38</v>
      </c>
      <c r="J165" s="21" t="s">
        <v>125</v>
      </c>
      <c r="K165" s="21" t="s">
        <v>126</v>
      </c>
      <c r="L165" s="23">
        <v>38012</v>
      </c>
      <c r="M165" s="23">
        <v>38013</v>
      </c>
      <c r="S165" s="21" t="s">
        <v>41</v>
      </c>
      <c r="U165" s="21" t="s">
        <v>42</v>
      </c>
      <c r="V165" s="21">
        <v>0</v>
      </c>
      <c r="W165" s="21" t="s">
        <v>865</v>
      </c>
      <c r="X165" s="21" t="s">
        <v>44</v>
      </c>
    </row>
    <row r="166" spans="1:24" x14ac:dyDescent="0.25">
      <c r="A166" s="21" t="str">
        <f t="shared" si="2"/>
        <v>Utillajes</v>
      </c>
      <c r="B166" s="21" t="s">
        <v>876</v>
      </c>
      <c r="C166" s="21" t="s">
        <v>873</v>
      </c>
      <c r="D166" s="21" t="s">
        <v>874</v>
      </c>
      <c r="F166" s="21" t="s">
        <v>105</v>
      </c>
      <c r="G166" s="21" t="s">
        <v>875</v>
      </c>
      <c r="H166" s="21" t="s">
        <v>38</v>
      </c>
      <c r="J166" s="21" t="s">
        <v>125</v>
      </c>
      <c r="K166" s="21" t="s">
        <v>126</v>
      </c>
      <c r="L166" s="23">
        <v>38012</v>
      </c>
      <c r="M166" s="23">
        <v>38013</v>
      </c>
      <c r="S166" s="21" t="s">
        <v>41</v>
      </c>
      <c r="U166" s="21" t="s">
        <v>42</v>
      </c>
      <c r="V166" s="21">
        <v>0</v>
      </c>
      <c r="W166" s="21" t="s">
        <v>865</v>
      </c>
      <c r="X166" s="21" t="s">
        <v>44</v>
      </c>
    </row>
    <row r="167" spans="1:24" x14ac:dyDescent="0.25">
      <c r="A167" s="21" t="str">
        <f t="shared" si="2"/>
        <v>Utillajes</v>
      </c>
      <c r="B167" s="21" t="s">
        <v>877</v>
      </c>
      <c r="C167" s="21" t="s">
        <v>873</v>
      </c>
      <c r="D167" s="21" t="s">
        <v>874</v>
      </c>
      <c r="F167" s="21" t="s">
        <v>105</v>
      </c>
      <c r="G167" s="21" t="s">
        <v>875</v>
      </c>
      <c r="H167" s="21" t="s">
        <v>38</v>
      </c>
      <c r="J167" s="21" t="s">
        <v>125</v>
      </c>
      <c r="K167" s="21" t="s">
        <v>126</v>
      </c>
      <c r="L167" s="23">
        <v>38012</v>
      </c>
      <c r="M167" s="23">
        <v>38013</v>
      </c>
      <c r="S167" s="21" t="s">
        <v>41</v>
      </c>
      <c r="U167" s="21" t="s">
        <v>42</v>
      </c>
      <c r="V167" s="21">
        <v>0</v>
      </c>
      <c r="W167" s="21" t="s">
        <v>865</v>
      </c>
      <c r="X167" s="21" t="s">
        <v>44</v>
      </c>
    </row>
    <row r="168" spans="1:24" x14ac:dyDescent="0.25">
      <c r="A168" s="21" t="str">
        <f t="shared" si="2"/>
        <v>Utillajes</v>
      </c>
      <c r="B168" s="21" t="s">
        <v>878</v>
      </c>
      <c r="C168" s="21" t="s">
        <v>873</v>
      </c>
      <c r="D168" s="21" t="s">
        <v>874</v>
      </c>
      <c r="F168" s="21" t="s">
        <v>105</v>
      </c>
      <c r="G168" s="21" t="s">
        <v>875</v>
      </c>
      <c r="H168" s="21" t="s">
        <v>38</v>
      </c>
      <c r="J168" s="21" t="s">
        <v>125</v>
      </c>
      <c r="K168" s="21" t="s">
        <v>126</v>
      </c>
      <c r="L168" s="23">
        <v>38012</v>
      </c>
      <c r="M168" s="23">
        <v>38013</v>
      </c>
      <c r="S168" s="21" t="s">
        <v>41</v>
      </c>
      <c r="U168" s="21" t="s">
        <v>42</v>
      </c>
      <c r="V168" s="21">
        <v>0</v>
      </c>
      <c r="W168" s="21" t="s">
        <v>865</v>
      </c>
      <c r="X168" s="21" t="s">
        <v>44</v>
      </c>
    </row>
    <row r="169" spans="1:24" x14ac:dyDescent="0.25">
      <c r="A169" s="21" t="str">
        <f t="shared" si="2"/>
        <v>Utillajes</v>
      </c>
      <c r="B169" s="21" t="s">
        <v>879</v>
      </c>
      <c r="C169" s="21" t="s">
        <v>873</v>
      </c>
      <c r="D169" s="21" t="s">
        <v>874</v>
      </c>
      <c r="F169" s="21" t="s">
        <v>105</v>
      </c>
      <c r="G169" s="21" t="s">
        <v>875</v>
      </c>
      <c r="H169" s="21" t="s">
        <v>38</v>
      </c>
      <c r="J169" s="21" t="s">
        <v>125</v>
      </c>
      <c r="K169" s="21" t="s">
        <v>126</v>
      </c>
      <c r="L169" s="23">
        <v>38012</v>
      </c>
      <c r="M169" s="23">
        <v>38013</v>
      </c>
      <c r="S169" s="21" t="s">
        <v>41</v>
      </c>
      <c r="U169" s="21" t="s">
        <v>42</v>
      </c>
      <c r="V169" s="21">
        <v>0</v>
      </c>
      <c r="W169" s="21" t="s">
        <v>865</v>
      </c>
      <c r="X169" s="21" t="s">
        <v>44</v>
      </c>
    </row>
    <row r="170" spans="1:24" x14ac:dyDescent="0.25">
      <c r="A170" s="21" t="str">
        <f t="shared" si="2"/>
        <v>Utillajes</v>
      </c>
      <c r="B170" s="21" t="s">
        <v>880</v>
      </c>
      <c r="C170" s="21" t="s">
        <v>873</v>
      </c>
      <c r="D170" s="21" t="s">
        <v>874</v>
      </c>
      <c r="F170" s="21" t="s">
        <v>105</v>
      </c>
      <c r="G170" s="21" t="s">
        <v>875</v>
      </c>
      <c r="H170" s="21" t="s">
        <v>38</v>
      </c>
      <c r="J170" s="21" t="s">
        <v>125</v>
      </c>
      <c r="K170" s="21" t="s">
        <v>126</v>
      </c>
      <c r="L170" s="23">
        <v>38012</v>
      </c>
      <c r="M170" s="23">
        <v>38013</v>
      </c>
      <c r="S170" s="21" t="s">
        <v>41</v>
      </c>
      <c r="U170" s="21" t="s">
        <v>42</v>
      </c>
      <c r="V170" s="21">
        <v>0</v>
      </c>
      <c r="W170" s="21" t="s">
        <v>865</v>
      </c>
      <c r="X170" s="21" t="s">
        <v>44</v>
      </c>
    </row>
    <row r="171" spans="1:24" x14ac:dyDescent="0.25">
      <c r="A171" s="21" t="str">
        <f t="shared" si="2"/>
        <v>Utillajes</v>
      </c>
      <c r="B171" s="21" t="s">
        <v>881</v>
      </c>
      <c r="C171" s="21" t="s">
        <v>873</v>
      </c>
      <c r="D171" s="21" t="s">
        <v>874</v>
      </c>
      <c r="F171" s="21" t="s">
        <v>105</v>
      </c>
      <c r="G171" s="21" t="s">
        <v>875</v>
      </c>
      <c r="H171" s="21" t="s">
        <v>38</v>
      </c>
      <c r="J171" s="21" t="s">
        <v>125</v>
      </c>
      <c r="K171" s="21" t="s">
        <v>126</v>
      </c>
      <c r="L171" s="23">
        <v>38012</v>
      </c>
      <c r="M171" s="23">
        <v>38013</v>
      </c>
      <c r="S171" s="21" t="s">
        <v>41</v>
      </c>
      <c r="U171" s="21" t="s">
        <v>42</v>
      </c>
      <c r="V171" s="21">
        <v>0</v>
      </c>
      <c r="W171" s="21" t="s">
        <v>865</v>
      </c>
      <c r="X171" s="21" t="s">
        <v>44</v>
      </c>
    </row>
    <row r="172" spans="1:24" x14ac:dyDescent="0.25">
      <c r="A172" s="21" t="str">
        <f t="shared" si="2"/>
        <v>Utillajes</v>
      </c>
      <c r="B172" s="21" t="s">
        <v>882</v>
      </c>
      <c r="C172" s="21" t="s">
        <v>873</v>
      </c>
      <c r="D172" s="21" t="s">
        <v>874</v>
      </c>
      <c r="F172" s="21" t="s">
        <v>105</v>
      </c>
      <c r="G172" s="21" t="s">
        <v>875</v>
      </c>
      <c r="H172" s="21" t="s">
        <v>38</v>
      </c>
      <c r="J172" s="21" t="s">
        <v>125</v>
      </c>
      <c r="K172" s="21" t="s">
        <v>126</v>
      </c>
      <c r="L172" s="23">
        <v>38012</v>
      </c>
      <c r="M172" s="23">
        <v>38013</v>
      </c>
      <c r="S172" s="21" t="s">
        <v>41</v>
      </c>
      <c r="U172" s="21" t="s">
        <v>42</v>
      </c>
      <c r="V172" s="21">
        <v>0</v>
      </c>
      <c r="W172" s="21" t="s">
        <v>865</v>
      </c>
      <c r="X172" s="21" t="s">
        <v>44</v>
      </c>
    </row>
    <row r="173" spans="1:24" x14ac:dyDescent="0.25">
      <c r="A173" s="21" t="str">
        <f t="shared" si="2"/>
        <v>Utillajes</v>
      </c>
      <c r="B173" s="21" t="s">
        <v>883</v>
      </c>
      <c r="C173" s="21" t="s">
        <v>873</v>
      </c>
      <c r="D173" s="21" t="s">
        <v>874</v>
      </c>
      <c r="F173" s="21" t="s">
        <v>105</v>
      </c>
      <c r="G173" s="21" t="s">
        <v>875</v>
      </c>
      <c r="H173" s="21" t="s">
        <v>38</v>
      </c>
      <c r="J173" s="21" t="s">
        <v>125</v>
      </c>
      <c r="K173" s="21" t="s">
        <v>126</v>
      </c>
      <c r="L173" s="23">
        <v>38012</v>
      </c>
      <c r="M173" s="23">
        <v>38013</v>
      </c>
      <c r="S173" s="21" t="s">
        <v>41</v>
      </c>
      <c r="U173" s="21" t="s">
        <v>42</v>
      </c>
      <c r="V173" s="21">
        <v>0</v>
      </c>
      <c r="W173" s="21" t="s">
        <v>865</v>
      </c>
      <c r="X173" s="21" t="s">
        <v>44</v>
      </c>
    </row>
    <row r="174" spans="1:24" x14ac:dyDescent="0.25">
      <c r="A174" s="21" t="str">
        <f t="shared" si="2"/>
        <v>Utillajes</v>
      </c>
      <c r="B174" s="21" t="s">
        <v>884</v>
      </c>
      <c r="C174" s="21" t="s">
        <v>873</v>
      </c>
      <c r="D174" s="21" t="s">
        <v>874</v>
      </c>
      <c r="F174" s="21" t="s">
        <v>105</v>
      </c>
      <c r="G174" s="21" t="s">
        <v>875</v>
      </c>
      <c r="H174" s="21" t="s">
        <v>38</v>
      </c>
      <c r="J174" s="21" t="s">
        <v>125</v>
      </c>
      <c r="K174" s="21" t="s">
        <v>126</v>
      </c>
      <c r="L174" s="23">
        <v>38012</v>
      </c>
      <c r="M174" s="23">
        <v>38013</v>
      </c>
      <c r="S174" s="21" t="s">
        <v>41</v>
      </c>
      <c r="U174" s="21" t="s">
        <v>42</v>
      </c>
      <c r="V174" s="21">
        <v>0</v>
      </c>
      <c r="W174" s="21" t="s">
        <v>865</v>
      </c>
      <c r="X174" s="21" t="s">
        <v>44</v>
      </c>
    </row>
    <row r="175" spans="1:24" x14ac:dyDescent="0.25">
      <c r="A175" s="21" t="str">
        <f t="shared" si="2"/>
        <v>Utillajes</v>
      </c>
      <c r="B175" s="21" t="s">
        <v>885</v>
      </c>
      <c r="C175" s="21" t="s">
        <v>873</v>
      </c>
      <c r="D175" s="21" t="s">
        <v>874</v>
      </c>
      <c r="F175" s="21" t="s">
        <v>105</v>
      </c>
      <c r="G175" s="21" t="s">
        <v>875</v>
      </c>
      <c r="H175" s="21" t="s">
        <v>38</v>
      </c>
      <c r="J175" s="21" t="s">
        <v>125</v>
      </c>
      <c r="K175" s="21" t="s">
        <v>126</v>
      </c>
      <c r="L175" s="23">
        <v>38012</v>
      </c>
      <c r="M175" s="23">
        <v>38013</v>
      </c>
      <c r="S175" s="21" t="s">
        <v>41</v>
      </c>
      <c r="U175" s="21" t="s">
        <v>42</v>
      </c>
      <c r="V175" s="21">
        <v>0</v>
      </c>
      <c r="W175" s="21" t="s">
        <v>865</v>
      </c>
      <c r="X175" s="21" t="s">
        <v>44</v>
      </c>
    </row>
    <row r="176" spans="1:24" x14ac:dyDescent="0.25">
      <c r="A176" s="21" t="str">
        <f t="shared" si="2"/>
        <v>Utillajes</v>
      </c>
      <c r="B176" s="21" t="s">
        <v>886</v>
      </c>
      <c r="C176" s="21" t="s">
        <v>873</v>
      </c>
      <c r="D176" s="21" t="s">
        <v>874</v>
      </c>
      <c r="F176" s="21" t="s">
        <v>105</v>
      </c>
      <c r="G176" s="21" t="s">
        <v>875</v>
      </c>
      <c r="H176" s="21" t="s">
        <v>38</v>
      </c>
      <c r="J176" s="21" t="s">
        <v>125</v>
      </c>
      <c r="K176" s="21" t="s">
        <v>126</v>
      </c>
      <c r="L176" s="23">
        <v>38012</v>
      </c>
      <c r="M176" s="23">
        <v>38013</v>
      </c>
      <c r="S176" s="21" t="s">
        <v>41</v>
      </c>
      <c r="U176" s="21" t="s">
        <v>42</v>
      </c>
      <c r="V176" s="21">
        <v>0</v>
      </c>
      <c r="W176" s="21" t="s">
        <v>865</v>
      </c>
      <c r="X176" s="21" t="s">
        <v>44</v>
      </c>
    </row>
    <row r="177" spans="1:24" x14ac:dyDescent="0.25">
      <c r="A177" s="21" t="str">
        <f t="shared" si="2"/>
        <v>Utillajes</v>
      </c>
      <c r="B177" s="21" t="s">
        <v>887</v>
      </c>
      <c r="C177" s="21" t="s">
        <v>873</v>
      </c>
      <c r="D177" s="21" t="s">
        <v>874</v>
      </c>
      <c r="F177" s="21" t="s">
        <v>105</v>
      </c>
      <c r="G177" s="21" t="s">
        <v>875</v>
      </c>
      <c r="H177" s="21" t="s">
        <v>38</v>
      </c>
      <c r="J177" s="21" t="s">
        <v>125</v>
      </c>
      <c r="K177" s="21" t="s">
        <v>126</v>
      </c>
      <c r="L177" s="23">
        <v>38012</v>
      </c>
      <c r="M177" s="23">
        <v>38013</v>
      </c>
      <c r="S177" s="21" t="s">
        <v>41</v>
      </c>
      <c r="U177" s="21" t="s">
        <v>42</v>
      </c>
      <c r="V177" s="21">
        <v>0</v>
      </c>
      <c r="W177" s="21" t="s">
        <v>865</v>
      </c>
      <c r="X177" s="21" t="s">
        <v>44</v>
      </c>
    </row>
    <row r="178" spans="1:24" x14ac:dyDescent="0.25">
      <c r="A178" s="21" t="str">
        <f t="shared" si="2"/>
        <v>Utillajes</v>
      </c>
      <c r="B178" s="21" t="s">
        <v>888</v>
      </c>
      <c r="C178" s="21" t="s">
        <v>873</v>
      </c>
      <c r="D178" s="21" t="s">
        <v>874</v>
      </c>
      <c r="F178" s="21" t="s">
        <v>105</v>
      </c>
      <c r="G178" s="21" t="s">
        <v>875</v>
      </c>
      <c r="H178" s="21" t="s">
        <v>38</v>
      </c>
      <c r="J178" s="21" t="s">
        <v>125</v>
      </c>
      <c r="K178" s="21" t="s">
        <v>126</v>
      </c>
      <c r="L178" s="23">
        <v>38012</v>
      </c>
      <c r="M178" s="23">
        <v>38013</v>
      </c>
      <c r="S178" s="21" t="s">
        <v>41</v>
      </c>
      <c r="U178" s="21" t="s">
        <v>42</v>
      </c>
      <c r="V178" s="21">
        <v>0</v>
      </c>
      <c r="W178" s="21" t="s">
        <v>865</v>
      </c>
      <c r="X178" s="21" t="s">
        <v>44</v>
      </c>
    </row>
    <row r="179" spans="1:24" x14ac:dyDescent="0.25">
      <c r="A179" s="21" t="str">
        <f t="shared" si="2"/>
        <v>Utillajes</v>
      </c>
      <c r="B179" s="21" t="s">
        <v>889</v>
      </c>
      <c r="C179" s="21" t="s">
        <v>873</v>
      </c>
      <c r="D179" s="21" t="s">
        <v>874</v>
      </c>
      <c r="F179" s="21" t="s">
        <v>105</v>
      </c>
      <c r="G179" s="21" t="s">
        <v>875</v>
      </c>
      <c r="H179" s="21" t="s">
        <v>38</v>
      </c>
      <c r="J179" s="21" t="s">
        <v>125</v>
      </c>
      <c r="K179" s="21" t="s">
        <v>126</v>
      </c>
      <c r="L179" s="23">
        <v>38012</v>
      </c>
      <c r="M179" s="23">
        <v>38013</v>
      </c>
      <c r="S179" s="21" t="s">
        <v>41</v>
      </c>
      <c r="U179" s="21" t="s">
        <v>42</v>
      </c>
      <c r="V179" s="21">
        <v>0</v>
      </c>
      <c r="W179" s="21" t="s">
        <v>865</v>
      </c>
      <c r="X179" s="21" t="s">
        <v>44</v>
      </c>
    </row>
    <row r="180" spans="1:24" x14ac:dyDescent="0.25">
      <c r="A180" s="21" t="str">
        <f t="shared" si="2"/>
        <v>Utillajes</v>
      </c>
      <c r="B180" s="21" t="s">
        <v>890</v>
      </c>
      <c r="C180" s="21" t="s">
        <v>873</v>
      </c>
      <c r="D180" s="21" t="s">
        <v>874</v>
      </c>
      <c r="F180" s="21" t="s">
        <v>105</v>
      </c>
      <c r="G180" s="21" t="s">
        <v>875</v>
      </c>
      <c r="H180" s="21" t="s">
        <v>38</v>
      </c>
      <c r="J180" s="21" t="s">
        <v>125</v>
      </c>
      <c r="K180" s="21" t="s">
        <v>126</v>
      </c>
      <c r="L180" s="23">
        <v>38012</v>
      </c>
      <c r="M180" s="23">
        <v>38013</v>
      </c>
      <c r="S180" s="21" t="s">
        <v>41</v>
      </c>
      <c r="U180" s="21" t="s">
        <v>42</v>
      </c>
      <c r="V180" s="21">
        <v>0</v>
      </c>
      <c r="W180" s="21" t="s">
        <v>865</v>
      </c>
      <c r="X180" s="21" t="s">
        <v>44</v>
      </c>
    </row>
    <row r="181" spans="1:24" x14ac:dyDescent="0.25">
      <c r="A181" s="21" t="str">
        <f t="shared" si="2"/>
        <v>Utillajes</v>
      </c>
      <c r="B181" s="21" t="s">
        <v>891</v>
      </c>
      <c r="C181" s="21" t="s">
        <v>873</v>
      </c>
      <c r="D181" s="21" t="s">
        <v>874</v>
      </c>
      <c r="F181" s="21" t="s">
        <v>105</v>
      </c>
      <c r="G181" s="21" t="s">
        <v>875</v>
      </c>
      <c r="H181" s="21" t="s">
        <v>38</v>
      </c>
      <c r="J181" s="21" t="s">
        <v>125</v>
      </c>
      <c r="K181" s="21" t="s">
        <v>126</v>
      </c>
      <c r="L181" s="23">
        <v>38012</v>
      </c>
      <c r="M181" s="23">
        <v>38013</v>
      </c>
      <c r="S181" s="21" t="s">
        <v>41</v>
      </c>
      <c r="U181" s="21" t="s">
        <v>42</v>
      </c>
      <c r="V181" s="21">
        <v>0</v>
      </c>
      <c r="W181" s="21" t="s">
        <v>865</v>
      </c>
      <c r="X181" s="21" t="s">
        <v>44</v>
      </c>
    </row>
    <row r="182" spans="1:24" x14ac:dyDescent="0.25">
      <c r="A182" s="21" t="str">
        <f t="shared" si="2"/>
        <v>Utillajes</v>
      </c>
      <c r="B182" s="21" t="s">
        <v>892</v>
      </c>
      <c r="C182" s="21" t="s">
        <v>873</v>
      </c>
      <c r="D182" s="21" t="s">
        <v>874</v>
      </c>
      <c r="F182" s="21" t="s">
        <v>105</v>
      </c>
      <c r="G182" s="21" t="s">
        <v>875</v>
      </c>
      <c r="H182" s="21" t="s">
        <v>38</v>
      </c>
      <c r="J182" s="21" t="s">
        <v>125</v>
      </c>
      <c r="K182" s="21" t="s">
        <v>126</v>
      </c>
      <c r="L182" s="23">
        <v>38012</v>
      </c>
      <c r="M182" s="23">
        <v>38013</v>
      </c>
      <c r="S182" s="21" t="s">
        <v>41</v>
      </c>
      <c r="U182" s="21" t="s">
        <v>42</v>
      </c>
      <c r="V182" s="21">
        <v>0</v>
      </c>
      <c r="W182" s="21" t="s">
        <v>865</v>
      </c>
      <c r="X182" s="21" t="s">
        <v>44</v>
      </c>
    </row>
    <row r="183" spans="1:24" x14ac:dyDescent="0.25">
      <c r="A183" s="21" t="str">
        <f t="shared" si="2"/>
        <v>Utillajes</v>
      </c>
      <c r="B183" s="21" t="s">
        <v>893</v>
      </c>
      <c r="C183" s="21" t="s">
        <v>873</v>
      </c>
      <c r="D183" s="21" t="s">
        <v>874</v>
      </c>
      <c r="F183" s="21" t="s">
        <v>105</v>
      </c>
      <c r="G183" s="21" t="s">
        <v>894</v>
      </c>
      <c r="H183" s="21" t="s">
        <v>38</v>
      </c>
      <c r="J183" s="21" t="s">
        <v>125</v>
      </c>
      <c r="K183" s="21" t="s">
        <v>126</v>
      </c>
      <c r="L183" s="23">
        <v>38012</v>
      </c>
      <c r="M183" s="23">
        <v>38013</v>
      </c>
      <c r="S183" s="21" t="s">
        <v>41</v>
      </c>
      <c r="U183" s="21" t="s">
        <v>42</v>
      </c>
      <c r="V183" s="21">
        <v>0</v>
      </c>
      <c r="W183" s="21" t="s">
        <v>865</v>
      </c>
      <c r="X183" s="21" t="s">
        <v>44</v>
      </c>
    </row>
    <row r="184" spans="1:24" x14ac:dyDescent="0.25">
      <c r="A184" s="21" t="str">
        <f t="shared" si="2"/>
        <v>Utillajes</v>
      </c>
      <c r="B184" s="21" t="s">
        <v>895</v>
      </c>
      <c r="C184" s="21" t="s">
        <v>873</v>
      </c>
      <c r="D184" s="21" t="s">
        <v>874</v>
      </c>
      <c r="F184" s="21" t="s">
        <v>105</v>
      </c>
      <c r="G184" s="21" t="s">
        <v>875</v>
      </c>
      <c r="H184" s="21" t="s">
        <v>38</v>
      </c>
      <c r="J184" s="21" t="s">
        <v>125</v>
      </c>
      <c r="K184" s="21" t="s">
        <v>126</v>
      </c>
      <c r="L184" s="23">
        <v>38012</v>
      </c>
      <c r="M184" s="23">
        <v>38013</v>
      </c>
      <c r="S184" s="21" t="s">
        <v>41</v>
      </c>
      <c r="U184" s="21" t="s">
        <v>42</v>
      </c>
      <c r="V184" s="21">
        <v>0</v>
      </c>
      <c r="W184" s="21" t="s">
        <v>865</v>
      </c>
      <c r="X184" s="21" t="s">
        <v>44</v>
      </c>
    </row>
    <row r="185" spans="1:24" x14ac:dyDescent="0.25">
      <c r="A185" s="21" t="str">
        <f t="shared" si="2"/>
        <v>Utillajes</v>
      </c>
      <c r="B185" s="21" t="s">
        <v>896</v>
      </c>
      <c r="C185" s="21" t="s">
        <v>873</v>
      </c>
      <c r="D185" s="21" t="s">
        <v>874</v>
      </c>
      <c r="F185" s="21" t="s">
        <v>105</v>
      </c>
      <c r="G185" s="21" t="s">
        <v>875</v>
      </c>
      <c r="H185" s="21" t="s">
        <v>38</v>
      </c>
      <c r="J185" s="21" t="s">
        <v>125</v>
      </c>
      <c r="K185" s="21" t="s">
        <v>126</v>
      </c>
      <c r="L185" s="23">
        <v>38012</v>
      </c>
      <c r="M185" s="23">
        <v>38013</v>
      </c>
      <c r="S185" s="21" t="s">
        <v>41</v>
      </c>
      <c r="U185" s="21" t="s">
        <v>42</v>
      </c>
      <c r="V185" s="21">
        <v>0</v>
      </c>
      <c r="W185" s="21" t="s">
        <v>865</v>
      </c>
      <c r="X185" s="21" t="s">
        <v>44</v>
      </c>
    </row>
    <row r="186" spans="1:24" x14ac:dyDescent="0.25">
      <c r="A186" s="21" t="str">
        <f t="shared" si="2"/>
        <v>Utillajes</v>
      </c>
      <c r="B186" s="21" t="s">
        <v>897</v>
      </c>
      <c r="C186" s="21" t="s">
        <v>873</v>
      </c>
      <c r="D186" s="21" t="s">
        <v>874</v>
      </c>
      <c r="F186" s="21" t="s">
        <v>105</v>
      </c>
      <c r="G186" s="21" t="s">
        <v>875</v>
      </c>
      <c r="H186" s="21" t="s">
        <v>38</v>
      </c>
      <c r="J186" s="21" t="s">
        <v>125</v>
      </c>
      <c r="K186" s="21" t="s">
        <v>126</v>
      </c>
      <c r="L186" s="23">
        <v>38012</v>
      </c>
      <c r="M186" s="23">
        <v>38013</v>
      </c>
      <c r="S186" s="21" t="s">
        <v>41</v>
      </c>
      <c r="U186" s="21" t="s">
        <v>42</v>
      </c>
      <c r="V186" s="21">
        <v>0</v>
      </c>
      <c r="W186" s="21" t="s">
        <v>865</v>
      </c>
      <c r="X186" s="21" t="s">
        <v>44</v>
      </c>
    </row>
    <row r="187" spans="1:24" x14ac:dyDescent="0.25">
      <c r="A187" s="21" t="str">
        <f t="shared" si="2"/>
        <v>Utillajes</v>
      </c>
      <c r="B187" s="21" t="s">
        <v>898</v>
      </c>
      <c r="C187" s="21" t="s">
        <v>873</v>
      </c>
      <c r="D187" s="21" t="s">
        <v>874</v>
      </c>
      <c r="F187" s="21" t="s">
        <v>105</v>
      </c>
      <c r="G187" s="21" t="s">
        <v>875</v>
      </c>
      <c r="H187" s="21" t="s">
        <v>38</v>
      </c>
      <c r="J187" s="21" t="s">
        <v>125</v>
      </c>
      <c r="K187" s="21" t="s">
        <v>126</v>
      </c>
      <c r="L187" s="23">
        <v>38012</v>
      </c>
      <c r="M187" s="23">
        <v>38013</v>
      </c>
      <c r="S187" s="21" t="s">
        <v>41</v>
      </c>
      <c r="U187" s="21" t="s">
        <v>42</v>
      </c>
      <c r="V187" s="21">
        <v>0</v>
      </c>
      <c r="W187" s="21" t="s">
        <v>865</v>
      </c>
      <c r="X187" s="21" t="s">
        <v>44</v>
      </c>
    </row>
    <row r="188" spans="1:24" x14ac:dyDescent="0.25">
      <c r="A188" s="21" t="str">
        <f t="shared" si="2"/>
        <v>Utillajes</v>
      </c>
      <c r="B188" s="21" t="s">
        <v>899</v>
      </c>
      <c r="C188" s="21" t="s">
        <v>873</v>
      </c>
      <c r="D188" s="21" t="s">
        <v>874</v>
      </c>
      <c r="F188" s="21" t="s">
        <v>105</v>
      </c>
      <c r="G188" s="21" t="s">
        <v>875</v>
      </c>
      <c r="H188" s="21" t="s">
        <v>38</v>
      </c>
      <c r="J188" s="21" t="s">
        <v>125</v>
      </c>
      <c r="K188" s="21" t="s">
        <v>126</v>
      </c>
      <c r="L188" s="23">
        <v>38012</v>
      </c>
      <c r="M188" s="23">
        <v>38013</v>
      </c>
      <c r="S188" s="21" t="s">
        <v>41</v>
      </c>
      <c r="U188" s="21" t="s">
        <v>42</v>
      </c>
      <c r="V188" s="21">
        <v>0</v>
      </c>
      <c r="W188" s="21" t="s">
        <v>865</v>
      </c>
      <c r="X188" s="21" t="s">
        <v>44</v>
      </c>
    </row>
    <row r="189" spans="1:24" x14ac:dyDescent="0.25">
      <c r="A189" s="21" t="str">
        <f t="shared" si="2"/>
        <v>Utillajes</v>
      </c>
      <c r="B189" s="21" t="s">
        <v>900</v>
      </c>
      <c r="C189" s="21" t="s">
        <v>873</v>
      </c>
      <c r="D189" s="21" t="s">
        <v>874</v>
      </c>
      <c r="F189" s="21" t="s">
        <v>105</v>
      </c>
      <c r="G189" s="21" t="s">
        <v>875</v>
      </c>
      <c r="H189" s="21" t="s">
        <v>38</v>
      </c>
      <c r="J189" s="21" t="s">
        <v>125</v>
      </c>
      <c r="K189" s="21" t="s">
        <v>126</v>
      </c>
      <c r="L189" s="23">
        <v>38012</v>
      </c>
      <c r="M189" s="23">
        <v>38013</v>
      </c>
      <c r="S189" s="21" t="s">
        <v>41</v>
      </c>
      <c r="U189" s="21" t="s">
        <v>42</v>
      </c>
      <c r="V189" s="21">
        <v>0</v>
      </c>
      <c r="W189" s="21" t="s">
        <v>865</v>
      </c>
      <c r="X189" s="21" t="s">
        <v>44</v>
      </c>
    </row>
    <row r="190" spans="1:24" x14ac:dyDescent="0.25">
      <c r="A190" s="21" t="str">
        <f t="shared" si="2"/>
        <v>Utillajes</v>
      </c>
      <c r="B190" s="21" t="s">
        <v>901</v>
      </c>
      <c r="C190" s="21" t="s">
        <v>873</v>
      </c>
      <c r="D190" s="21" t="s">
        <v>874</v>
      </c>
      <c r="F190" s="21" t="s">
        <v>105</v>
      </c>
      <c r="G190" s="21" t="s">
        <v>875</v>
      </c>
      <c r="H190" s="21" t="s">
        <v>38</v>
      </c>
      <c r="J190" s="21" t="s">
        <v>125</v>
      </c>
      <c r="K190" s="21" t="s">
        <v>126</v>
      </c>
      <c r="L190" s="23">
        <v>38012</v>
      </c>
      <c r="M190" s="23">
        <v>38014</v>
      </c>
      <c r="S190" s="21" t="s">
        <v>41</v>
      </c>
      <c r="U190" s="21" t="s">
        <v>42</v>
      </c>
      <c r="V190" s="21">
        <v>0</v>
      </c>
      <c r="W190" s="21" t="s">
        <v>865</v>
      </c>
      <c r="X190" s="21" t="s">
        <v>44</v>
      </c>
    </row>
    <row r="191" spans="1:24" x14ac:dyDescent="0.25">
      <c r="A191" s="21" t="str">
        <f t="shared" si="2"/>
        <v>Utillajes</v>
      </c>
      <c r="B191" s="21" t="s">
        <v>902</v>
      </c>
      <c r="C191" s="21" t="s">
        <v>873</v>
      </c>
      <c r="D191" s="21" t="s">
        <v>874</v>
      </c>
      <c r="F191" s="21" t="s">
        <v>105</v>
      </c>
      <c r="G191" s="21" t="s">
        <v>875</v>
      </c>
      <c r="H191" s="21" t="s">
        <v>38</v>
      </c>
      <c r="J191" s="21" t="s">
        <v>125</v>
      </c>
      <c r="K191" s="21" t="s">
        <v>126</v>
      </c>
      <c r="L191" s="23">
        <v>38012</v>
      </c>
      <c r="M191" s="23">
        <v>38014</v>
      </c>
      <c r="S191" s="21" t="s">
        <v>41</v>
      </c>
      <c r="U191" s="21" t="s">
        <v>42</v>
      </c>
      <c r="V191" s="21">
        <v>0</v>
      </c>
      <c r="W191" s="21" t="s">
        <v>865</v>
      </c>
      <c r="X191" s="21" t="s">
        <v>44</v>
      </c>
    </row>
    <row r="192" spans="1:24" x14ac:dyDescent="0.25">
      <c r="A192" s="21" t="str">
        <f t="shared" si="2"/>
        <v>Utillajes</v>
      </c>
      <c r="B192" s="21" t="s">
        <v>903</v>
      </c>
      <c r="C192" s="21" t="s">
        <v>873</v>
      </c>
      <c r="D192" s="21" t="s">
        <v>874</v>
      </c>
      <c r="F192" s="21" t="s">
        <v>105</v>
      </c>
      <c r="G192" s="21" t="s">
        <v>875</v>
      </c>
      <c r="H192" s="21" t="s">
        <v>38</v>
      </c>
      <c r="J192" s="21" t="s">
        <v>125</v>
      </c>
      <c r="K192" s="21" t="s">
        <v>126</v>
      </c>
      <c r="L192" s="23">
        <v>38012</v>
      </c>
      <c r="M192" s="23">
        <v>38014</v>
      </c>
      <c r="S192" s="21" t="s">
        <v>41</v>
      </c>
      <c r="U192" s="21" t="s">
        <v>42</v>
      </c>
      <c r="V192" s="21">
        <v>0</v>
      </c>
      <c r="W192" s="21" t="s">
        <v>865</v>
      </c>
      <c r="X192" s="21" t="s">
        <v>44</v>
      </c>
    </row>
    <row r="193" spans="1:24" x14ac:dyDescent="0.25">
      <c r="A193" s="21" t="str">
        <f t="shared" si="2"/>
        <v>Utillajes</v>
      </c>
      <c r="B193" s="21" t="s">
        <v>904</v>
      </c>
      <c r="C193" s="21" t="s">
        <v>873</v>
      </c>
      <c r="D193" s="21" t="s">
        <v>874</v>
      </c>
      <c r="F193" s="21" t="s">
        <v>105</v>
      </c>
      <c r="G193" s="21" t="s">
        <v>875</v>
      </c>
      <c r="H193" s="21" t="s">
        <v>38</v>
      </c>
      <c r="J193" s="21" t="s">
        <v>125</v>
      </c>
      <c r="K193" s="21" t="s">
        <v>126</v>
      </c>
      <c r="L193" s="23">
        <v>38012</v>
      </c>
      <c r="M193" s="23">
        <v>38014</v>
      </c>
      <c r="S193" s="21" t="s">
        <v>41</v>
      </c>
      <c r="U193" s="21" t="s">
        <v>42</v>
      </c>
      <c r="V193" s="21">
        <v>0</v>
      </c>
      <c r="W193" s="21" t="s">
        <v>865</v>
      </c>
      <c r="X193" s="21" t="s">
        <v>44</v>
      </c>
    </row>
    <row r="194" spans="1:24" x14ac:dyDescent="0.25">
      <c r="A194" s="21" t="str">
        <f t="shared" si="2"/>
        <v>Utillajes</v>
      </c>
      <c r="B194" s="21" t="s">
        <v>905</v>
      </c>
      <c r="C194" s="21" t="s">
        <v>873</v>
      </c>
      <c r="D194" s="21" t="s">
        <v>874</v>
      </c>
      <c r="F194" s="21" t="s">
        <v>105</v>
      </c>
      <c r="G194" s="21" t="s">
        <v>875</v>
      </c>
      <c r="H194" s="21" t="s">
        <v>38</v>
      </c>
      <c r="J194" s="21" t="s">
        <v>125</v>
      </c>
      <c r="K194" s="21" t="s">
        <v>126</v>
      </c>
      <c r="L194" s="23">
        <v>38012</v>
      </c>
      <c r="M194" s="23">
        <v>38014</v>
      </c>
      <c r="S194" s="21" t="s">
        <v>41</v>
      </c>
      <c r="U194" s="21" t="s">
        <v>42</v>
      </c>
      <c r="V194" s="21">
        <v>0</v>
      </c>
      <c r="W194" s="21" t="s">
        <v>865</v>
      </c>
      <c r="X194" s="21" t="s">
        <v>44</v>
      </c>
    </row>
    <row r="195" spans="1:24" x14ac:dyDescent="0.25">
      <c r="A195" s="21" t="str">
        <f t="shared" si="2"/>
        <v>Utillajes</v>
      </c>
      <c r="B195" s="21" t="s">
        <v>906</v>
      </c>
      <c r="C195" s="21" t="s">
        <v>873</v>
      </c>
      <c r="D195" s="21" t="s">
        <v>874</v>
      </c>
      <c r="F195" s="21" t="s">
        <v>105</v>
      </c>
      <c r="G195" s="21" t="s">
        <v>875</v>
      </c>
      <c r="H195" s="21" t="s">
        <v>38</v>
      </c>
      <c r="J195" s="21" t="s">
        <v>125</v>
      </c>
      <c r="K195" s="21" t="s">
        <v>126</v>
      </c>
      <c r="L195" s="23">
        <v>38012</v>
      </c>
      <c r="M195" s="23">
        <v>38014</v>
      </c>
      <c r="S195" s="21" t="s">
        <v>41</v>
      </c>
      <c r="U195" s="21" t="s">
        <v>42</v>
      </c>
      <c r="V195" s="21">
        <v>0</v>
      </c>
      <c r="W195" s="21" t="s">
        <v>865</v>
      </c>
      <c r="X195" s="21" t="s">
        <v>44</v>
      </c>
    </row>
    <row r="196" spans="1:24" x14ac:dyDescent="0.25">
      <c r="A196" s="21" t="str">
        <f t="shared" ref="A196:A259" si="3">+IF(A195="",B195,A195)</f>
        <v>Utillajes</v>
      </c>
      <c r="B196" s="21" t="s">
        <v>907</v>
      </c>
      <c r="C196" s="21" t="s">
        <v>873</v>
      </c>
      <c r="D196" s="21" t="s">
        <v>874</v>
      </c>
      <c r="F196" s="21" t="s">
        <v>105</v>
      </c>
      <c r="G196" s="21" t="s">
        <v>875</v>
      </c>
      <c r="H196" s="21" t="s">
        <v>38</v>
      </c>
      <c r="J196" s="21" t="s">
        <v>125</v>
      </c>
      <c r="K196" s="21" t="s">
        <v>126</v>
      </c>
      <c r="L196" s="23">
        <v>38012</v>
      </c>
      <c r="M196" s="23">
        <v>38014</v>
      </c>
      <c r="S196" s="21" t="s">
        <v>41</v>
      </c>
      <c r="U196" s="21" t="s">
        <v>42</v>
      </c>
      <c r="V196" s="21">
        <v>0</v>
      </c>
      <c r="W196" s="21" t="s">
        <v>865</v>
      </c>
      <c r="X196" s="21" t="s">
        <v>44</v>
      </c>
    </row>
    <row r="197" spans="1:24" x14ac:dyDescent="0.25">
      <c r="A197" s="21" t="str">
        <f t="shared" si="3"/>
        <v>Utillajes</v>
      </c>
      <c r="B197" s="21" t="s">
        <v>908</v>
      </c>
      <c r="C197" s="21" t="s">
        <v>873</v>
      </c>
      <c r="D197" s="21" t="s">
        <v>874</v>
      </c>
      <c r="F197" s="21" t="s">
        <v>105</v>
      </c>
      <c r="G197" s="21" t="s">
        <v>875</v>
      </c>
      <c r="H197" s="21" t="s">
        <v>38</v>
      </c>
      <c r="J197" s="21" t="s">
        <v>125</v>
      </c>
      <c r="K197" s="21" t="s">
        <v>126</v>
      </c>
      <c r="L197" s="23">
        <v>38012</v>
      </c>
      <c r="M197" s="23">
        <v>38014</v>
      </c>
      <c r="S197" s="21" t="s">
        <v>41</v>
      </c>
      <c r="U197" s="21" t="s">
        <v>42</v>
      </c>
      <c r="V197" s="21">
        <v>0</v>
      </c>
      <c r="W197" s="21" t="s">
        <v>865</v>
      </c>
      <c r="X197" s="21" t="s">
        <v>44</v>
      </c>
    </row>
    <row r="198" spans="1:24" x14ac:dyDescent="0.25">
      <c r="A198" s="21" t="str">
        <f t="shared" si="3"/>
        <v>Utillajes</v>
      </c>
      <c r="B198" s="21" t="s">
        <v>909</v>
      </c>
      <c r="C198" s="21" t="s">
        <v>873</v>
      </c>
      <c r="D198" s="21" t="s">
        <v>874</v>
      </c>
      <c r="F198" s="21" t="s">
        <v>105</v>
      </c>
      <c r="G198" s="21" t="s">
        <v>875</v>
      </c>
      <c r="H198" s="21" t="s">
        <v>38</v>
      </c>
      <c r="J198" s="21" t="s">
        <v>125</v>
      </c>
      <c r="K198" s="21" t="s">
        <v>126</v>
      </c>
      <c r="L198" s="23">
        <v>38012</v>
      </c>
      <c r="M198" s="23">
        <v>38014</v>
      </c>
      <c r="S198" s="21" t="s">
        <v>41</v>
      </c>
      <c r="U198" s="21" t="s">
        <v>42</v>
      </c>
      <c r="V198" s="21">
        <v>0</v>
      </c>
      <c r="W198" s="21" t="s">
        <v>865</v>
      </c>
      <c r="X198" s="21" t="s">
        <v>44</v>
      </c>
    </row>
    <row r="199" spans="1:24" x14ac:dyDescent="0.25">
      <c r="A199" s="21" t="str">
        <f t="shared" si="3"/>
        <v>Utillajes</v>
      </c>
      <c r="B199" s="21" t="s">
        <v>910</v>
      </c>
      <c r="C199" s="21" t="s">
        <v>873</v>
      </c>
      <c r="D199" s="21" t="s">
        <v>874</v>
      </c>
      <c r="F199" s="21" t="s">
        <v>105</v>
      </c>
      <c r="G199" s="21" t="s">
        <v>875</v>
      </c>
      <c r="H199" s="21" t="s">
        <v>38</v>
      </c>
      <c r="J199" s="21" t="s">
        <v>125</v>
      </c>
      <c r="K199" s="21" t="s">
        <v>126</v>
      </c>
      <c r="L199" s="23">
        <v>38012</v>
      </c>
      <c r="M199" s="23">
        <v>38014</v>
      </c>
      <c r="S199" s="21" t="s">
        <v>41</v>
      </c>
      <c r="U199" s="21" t="s">
        <v>42</v>
      </c>
      <c r="V199" s="21">
        <v>0</v>
      </c>
      <c r="W199" s="21" t="s">
        <v>865</v>
      </c>
      <c r="X199" s="21" t="s">
        <v>44</v>
      </c>
    </row>
    <row r="200" spans="1:24" x14ac:dyDescent="0.25">
      <c r="A200" s="21" t="str">
        <f t="shared" si="3"/>
        <v>Utillajes</v>
      </c>
      <c r="B200" s="21" t="s">
        <v>911</v>
      </c>
      <c r="C200" s="21" t="s">
        <v>873</v>
      </c>
      <c r="D200" s="21" t="s">
        <v>874</v>
      </c>
      <c r="F200" s="21" t="s">
        <v>105</v>
      </c>
      <c r="G200" s="21" t="s">
        <v>875</v>
      </c>
      <c r="H200" s="21" t="s">
        <v>38</v>
      </c>
      <c r="J200" s="21" t="s">
        <v>125</v>
      </c>
      <c r="K200" s="21" t="s">
        <v>126</v>
      </c>
      <c r="L200" s="23">
        <v>38012</v>
      </c>
      <c r="M200" s="23">
        <v>38014</v>
      </c>
      <c r="S200" s="21" t="s">
        <v>41</v>
      </c>
      <c r="U200" s="21" t="s">
        <v>42</v>
      </c>
      <c r="V200" s="21">
        <v>0</v>
      </c>
      <c r="W200" s="21" t="s">
        <v>865</v>
      </c>
      <c r="X200" s="21" t="s">
        <v>44</v>
      </c>
    </row>
    <row r="201" spans="1:24" x14ac:dyDescent="0.25">
      <c r="A201" s="21" t="str">
        <f t="shared" si="3"/>
        <v>Utillajes</v>
      </c>
      <c r="B201" s="21" t="s">
        <v>912</v>
      </c>
      <c r="C201" s="21" t="s">
        <v>873</v>
      </c>
      <c r="D201" s="21" t="s">
        <v>874</v>
      </c>
      <c r="F201" s="21" t="s">
        <v>105</v>
      </c>
      <c r="G201" s="21" t="s">
        <v>875</v>
      </c>
      <c r="H201" s="21" t="s">
        <v>38</v>
      </c>
      <c r="J201" s="21" t="s">
        <v>125</v>
      </c>
      <c r="K201" s="21" t="s">
        <v>126</v>
      </c>
      <c r="L201" s="23">
        <v>38012</v>
      </c>
      <c r="M201" s="23">
        <v>38014</v>
      </c>
      <c r="S201" s="21" t="s">
        <v>41</v>
      </c>
      <c r="U201" s="21" t="s">
        <v>42</v>
      </c>
      <c r="V201" s="21">
        <v>0</v>
      </c>
      <c r="W201" s="21" t="s">
        <v>865</v>
      </c>
      <c r="X201" s="21" t="s">
        <v>44</v>
      </c>
    </row>
    <row r="202" spans="1:24" x14ac:dyDescent="0.25">
      <c r="A202" s="21" t="str">
        <f t="shared" si="3"/>
        <v>Utillajes</v>
      </c>
      <c r="B202" s="21" t="s">
        <v>913</v>
      </c>
      <c r="C202" s="21" t="s">
        <v>873</v>
      </c>
      <c r="D202" s="21" t="s">
        <v>874</v>
      </c>
      <c r="F202" s="21" t="s">
        <v>105</v>
      </c>
      <c r="G202" s="21" t="s">
        <v>875</v>
      </c>
      <c r="H202" s="21" t="s">
        <v>38</v>
      </c>
      <c r="J202" s="21" t="s">
        <v>125</v>
      </c>
      <c r="K202" s="21" t="s">
        <v>126</v>
      </c>
      <c r="L202" s="23">
        <v>38012</v>
      </c>
      <c r="M202" s="23">
        <v>38014</v>
      </c>
      <c r="S202" s="21" t="s">
        <v>41</v>
      </c>
      <c r="U202" s="21" t="s">
        <v>42</v>
      </c>
      <c r="V202" s="21">
        <v>0</v>
      </c>
      <c r="W202" s="21" t="s">
        <v>865</v>
      </c>
      <c r="X202" s="21" t="s">
        <v>44</v>
      </c>
    </row>
    <row r="203" spans="1:24" x14ac:dyDescent="0.25">
      <c r="A203" s="21" t="str">
        <f t="shared" si="3"/>
        <v>Utillajes</v>
      </c>
      <c r="B203" s="21" t="s">
        <v>914</v>
      </c>
      <c r="C203" s="21" t="s">
        <v>873</v>
      </c>
      <c r="D203" s="21" t="s">
        <v>874</v>
      </c>
      <c r="F203" s="21" t="s">
        <v>105</v>
      </c>
      <c r="G203" s="21" t="s">
        <v>875</v>
      </c>
      <c r="H203" s="21" t="s">
        <v>38</v>
      </c>
      <c r="J203" s="21" t="s">
        <v>125</v>
      </c>
      <c r="K203" s="21" t="s">
        <v>126</v>
      </c>
      <c r="L203" s="23">
        <v>38012</v>
      </c>
      <c r="M203" s="23">
        <v>38014</v>
      </c>
      <c r="S203" s="21" t="s">
        <v>41</v>
      </c>
      <c r="U203" s="21" t="s">
        <v>42</v>
      </c>
      <c r="V203" s="21">
        <v>0</v>
      </c>
      <c r="W203" s="21" t="s">
        <v>865</v>
      </c>
      <c r="X203" s="21" t="s">
        <v>44</v>
      </c>
    </row>
    <row r="204" spans="1:24" x14ac:dyDescent="0.25">
      <c r="A204" s="21" t="str">
        <f t="shared" si="3"/>
        <v>Utillajes</v>
      </c>
      <c r="B204" s="21" t="s">
        <v>915</v>
      </c>
      <c r="C204" s="21" t="s">
        <v>873</v>
      </c>
      <c r="D204" s="21" t="s">
        <v>874</v>
      </c>
      <c r="F204" s="21" t="s">
        <v>105</v>
      </c>
      <c r="G204" s="21" t="s">
        <v>875</v>
      </c>
      <c r="H204" s="21" t="s">
        <v>38</v>
      </c>
      <c r="J204" s="21" t="s">
        <v>125</v>
      </c>
      <c r="K204" s="21" t="s">
        <v>126</v>
      </c>
      <c r="L204" s="23">
        <v>38012</v>
      </c>
      <c r="M204" s="23">
        <v>38014</v>
      </c>
      <c r="S204" s="21" t="s">
        <v>41</v>
      </c>
      <c r="U204" s="21" t="s">
        <v>42</v>
      </c>
      <c r="V204" s="21">
        <v>0</v>
      </c>
      <c r="W204" s="21" t="s">
        <v>865</v>
      </c>
      <c r="X204" s="21" t="s">
        <v>44</v>
      </c>
    </row>
    <row r="205" spans="1:24" x14ac:dyDescent="0.25">
      <c r="A205" s="21" t="str">
        <f t="shared" si="3"/>
        <v>Utillajes</v>
      </c>
      <c r="B205" s="21" t="s">
        <v>916</v>
      </c>
      <c r="C205" s="21" t="s">
        <v>873</v>
      </c>
      <c r="D205" s="21" t="s">
        <v>874</v>
      </c>
      <c r="F205" s="21" t="s">
        <v>105</v>
      </c>
      <c r="G205" s="21" t="s">
        <v>875</v>
      </c>
      <c r="H205" s="21" t="s">
        <v>38</v>
      </c>
      <c r="J205" s="21" t="s">
        <v>125</v>
      </c>
      <c r="K205" s="21" t="s">
        <v>126</v>
      </c>
      <c r="L205" s="23">
        <v>38012</v>
      </c>
      <c r="M205" s="23">
        <v>38014</v>
      </c>
      <c r="S205" s="21" t="s">
        <v>41</v>
      </c>
      <c r="U205" s="21" t="s">
        <v>42</v>
      </c>
      <c r="V205" s="21">
        <v>0</v>
      </c>
      <c r="W205" s="21" t="s">
        <v>865</v>
      </c>
      <c r="X205" s="21" t="s">
        <v>44</v>
      </c>
    </row>
    <row r="206" spans="1:24" x14ac:dyDescent="0.25">
      <c r="A206" s="21" t="str">
        <f t="shared" si="3"/>
        <v>Utillajes</v>
      </c>
      <c r="B206" s="21" t="s">
        <v>917</v>
      </c>
      <c r="C206" s="21" t="s">
        <v>873</v>
      </c>
      <c r="D206" s="21" t="s">
        <v>874</v>
      </c>
      <c r="F206" s="21" t="s">
        <v>105</v>
      </c>
      <c r="G206" s="21" t="s">
        <v>875</v>
      </c>
      <c r="H206" s="21" t="s">
        <v>38</v>
      </c>
      <c r="J206" s="21" t="s">
        <v>125</v>
      </c>
      <c r="K206" s="21" t="s">
        <v>126</v>
      </c>
      <c r="L206" s="23">
        <v>38012</v>
      </c>
      <c r="M206" s="23">
        <v>38014</v>
      </c>
      <c r="S206" s="21" t="s">
        <v>41</v>
      </c>
      <c r="U206" s="21" t="s">
        <v>42</v>
      </c>
      <c r="V206" s="21">
        <v>0</v>
      </c>
      <c r="W206" s="21" t="s">
        <v>865</v>
      </c>
      <c r="X206" s="21" t="s">
        <v>44</v>
      </c>
    </row>
    <row r="207" spans="1:24" x14ac:dyDescent="0.25">
      <c r="A207" s="21" t="str">
        <f t="shared" si="3"/>
        <v>Utillajes</v>
      </c>
      <c r="B207" s="21" t="s">
        <v>918</v>
      </c>
      <c r="C207" s="21" t="s">
        <v>873</v>
      </c>
      <c r="D207" s="21" t="s">
        <v>874</v>
      </c>
      <c r="F207" s="21" t="s">
        <v>105</v>
      </c>
      <c r="G207" s="21" t="s">
        <v>875</v>
      </c>
      <c r="H207" s="21" t="s">
        <v>38</v>
      </c>
      <c r="J207" s="21" t="s">
        <v>125</v>
      </c>
      <c r="K207" s="21" t="s">
        <v>126</v>
      </c>
      <c r="L207" s="23">
        <v>38012</v>
      </c>
      <c r="M207" s="23">
        <v>38014</v>
      </c>
      <c r="S207" s="21" t="s">
        <v>41</v>
      </c>
      <c r="U207" s="21" t="s">
        <v>42</v>
      </c>
      <c r="V207" s="21">
        <v>0</v>
      </c>
      <c r="W207" s="21" t="s">
        <v>865</v>
      </c>
      <c r="X207" s="21" t="s">
        <v>44</v>
      </c>
    </row>
    <row r="208" spans="1:24" x14ac:dyDescent="0.25">
      <c r="A208" s="21" t="str">
        <f t="shared" si="3"/>
        <v>Utillajes</v>
      </c>
      <c r="B208" s="21" t="s">
        <v>919</v>
      </c>
      <c r="C208" s="21" t="s">
        <v>873</v>
      </c>
      <c r="D208" s="21" t="s">
        <v>874</v>
      </c>
      <c r="F208" s="21" t="s">
        <v>105</v>
      </c>
      <c r="G208" s="21" t="s">
        <v>875</v>
      </c>
      <c r="H208" s="21" t="s">
        <v>38</v>
      </c>
      <c r="J208" s="21" t="s">
        <v>125</v>
      </c>
      <c r="K208" s="21" t="s">
        <v>126</v>
      </c>
      <c r="L208" s="23">
        <v>38012</v>
      </c>
      <c r="M208" s="23">
        <v>38014</v>
      </c>
      <c r="S208" s="21" t="s">
        <v>41</v>
      </c>
      <c r="U208" s="21" t="s">
        <v>42</v>
      </c>
      <c r="V208" s="21">
        <v>0</v>
      </c>
      <c r="W208" s="21" t="s">
        <v>865</v>
      </c>
      <c r="X208" s="21" t="s">
        <v>44</v>
      </c>
    </row>
    <row r="209" spans="1:24" x14ac:dyDescent="0.25">
      <c r="A209" s="21" t="str">
        <f t="shared" si="3"/>
        <v>Utillajes</v>
      </c>
      <c r="B209" s="21" t="s">
        <v>920</v>
      </c>
      <c r="C209" s="21" t="s">
        <v>873</v>
      </c>
      <c r="D209" s="21" t="s">
        <v>874</v>
      </c>
      <c r="F209" s="21" t="s">
        <v>105</v>
      </c>
      <c r="G209" s="21" t="s">
        <v>875</v>
      </c>
      <c r="H209" s="21" t="s">
        <v>38</v>
      </c>
      <c r="J209" s="21" t="s">
        <v>125</v>
      </c>
      <c r="K209" s="21" t="s">
        <v>126</v>
      </c>
      <c r="L209" s="23">
        <v>38012</v>
      </c>
      <c r="M209" s="23">
        <v>38014</v>
      </c>
      <c r="S209" s="21" t="s">
        <v>41</v>
      </c>
      <c r="U209" s="21" t="s">
        <v>42</v>
      </c>
      <c r="V209" s="21">
        <v>0</v>
      </c>
      <c r="W209" s="21" t="s">
        <v>865</v>
      </c>
      <c r="X209" s="21" t="s">
        <v>44</v>
      </c>
    </row>
    <row r="210" spans="1:24" x14ac:dyDescent="0.25">
      <c r="A210" s="21" t="str">
        <f t="shared" si="3"/>
        <v>Utillajes</v>
      </c>
      <c r="B210" s="21" t="s">
        <v>921</v>
      </c>
      <c r="C210" s="21" t="s">
        <v>873</v>
      </c>
      <c r="D210" s="21" t="s">
        <v>874</v>
      </c>
      <c r="F210" s="21" t="s">
        <v>105</v>
      </c>
      <c r="G210" s="21" t="s">
        <v>875</v>
      </c>
      <c r="H210" s="21" t="s">
        <v>38</v>
      </c>
      <c r="J210" s="21" t="s">
        <v>125</v>
      </c>
      <c r="K210" s="21" t="s">
        <v>126</v>
      </c>
      <c r="L210" s="23">
        <v>38012</v>
      </c>
      <c r="M210" s="23">
        <v>38014</v>
      </c>
      <c r="S210" s="21" t="s">
        <v>41</v>
      </c>
      <c r="U210" s="21" t="s">
        <v>42</v>
      </c>
      <c r="V210" s="21">
        <v>0</v>
      </c>
      <c r="W210" s="21" t="s">
        <v>865</v>
      </c>
      <c r="X210" s="21" t="s">
        <v>44</v>
      </c>
    </row>
    <row r="211" spans="1:24" x14ac:dyDescent="0.25">
      <c r="A211" s="21" t="str">
        <f t="shared" si="3"/>
        <v>Utillajes</v>
      </c>
      <c r="B211" s="21" t="s">
        <v>922</v>
      </c>
      <c r="C211" s="21" t="s">
        <v>873</v>
      </c>
      <c r="D211" s="21" t="s">
        <v>874</v>
      </c>
      <c r="F211" s="21" t="s">
        <v>105</v>
      </c>
      <c r="G211" s="21" t="s">
        <v>875</v>
      </c>
      <c r="H211" s="21" t="s">
        <v>38</v>
      </c>
      <c r="J211" s="21" t="s">
        <v>125</v>
      </c>
      <c r="K211" s="21" t="s">
        <v>126</v>
      </c>
      <c r="L211" s="23">
        <v>38012</v>
      </c>
      <c r="M211" s="23">
        <v>38014</v>
      </c>
      <c r="S211" s="21" t="s">
        <v>41</v>
      </c>
      <c r="U211" s="21" t="s">
        <v>42</v>
      </c>
      <c r="V211" s="21">
        <v>0</v>
      </c>
      <c r="W211" s="21" t="s">
        <v>865</v>
      </c>
      <c r="X211" s="21" t="s">
        <v>44</v>
      </c>
    </row>
    <row r="212" spans="1:24" x14ac:dyDescent="0.25">
      <c r="A212" s="21" t="str">
        <f t="shared" si="3"/>
        <v>Utillajes</v>
      </c>
      <c r="B212" s="21" t="s">
        <v>923</v>
      </c>
      <c r="C212" s="21" t="s">
        <v>873</v>
      </c>
      <c r="D212" s="21" t="s">
        <v>874</v>
      </c>
      <c r="F212" s="21" t="s">
        <v>105</v>
      </c>
      <c r="G212" s="21" t="s">
        <v>875</v>
      </c>
      <c r="H212" s="21" t="s">
        <v>38</v>
      </c>
      <c r="J212" s="21" t="s">
        <v>125</v>
      </c>
      <c r="K212" s="21" t="s">
        <v>126</v>
      </c>
      <c r="L212" s="23">
        <v>38012</v>
      </c>
      <c r="M212" s="23">
        <v>38014</v>
      </c>
      <c r="S212" s="21" t="s">
        <v>41</v>
      </c>
      <c r="U212" s="21" t="s">
        <v>42</v>
      </c>
      <c r="V212" s="21">
        <v>0</v>
      </c>
      <c r="W212" s="21" t="s">
        <v>865</v>
      </c>
      <c r="X212" s="21" t="s">
        <v>44</v>
      </c>
    </row>
    <row r="213" spans="1:24" x14ac:dyDescent="0.25">
      <c r="A213" s="21" t="str">
        <f t="shared" si="3"/>
        <v>Utillajes</v>
      </c>
      <c r="B213" s="21" t="s">
        <v>924</v>
      </c>
      <c r="C213" s="21" t="s">
        <v>873</v>
      </c>
      <c r="D213" s="21" t="s">
        <v>874</v>
      </c>
      <c r="F213" s="21" t="s">
        <v>105</v>
      </c>
      <c r="G213" s="21" t="s">
        <v>875</v>
      </c>
      <c r="H213" s="21" t="s">
        <v>38</v>
      </c>
      <c r="J213" s="21" t="s">
        <v>125</v>
      </c>
      <c r="K213" s="21" t="s">
        <v>126</v>
      </c>
      <c r="L213" s="23">
        <v>38012</v>
      </c>
      <c r="M213" s="23">
        <v>38014</v>
      </c>
      <c r="S213" s="21" t="s">
        <v>41</v>
      </c>
      <c r="U213" s="21" t="s">
        <v>42</v>
      </c>
      <c r="V213" s="21">
        <v>0</v>
      </c>
      <c r="W213" s="21" t="s">
        <v>865</v>
      </c>
      <c r="X213" s="21" t="s">
        <v>44</v>
      </c>
    </row>
    <row r="214" spans="1:24" x14ac:dyDescent="0.25">
      <c r="A214" s="21" t="str">
        <f t="shared" si="3"/>
        <v>Utillajes</v>
      </c>
      <c r="B214" s="21" t="s">
        <v>925</v>
      </c>
      <c r="C214" s="21" t="s">
        <v>873</v>
      </c>
      <c r="D214" s="21" t="s">
        <v>874</v>
      </c>
      <c r="F214" s="21" t="s">
        <v>105</v>
      </c>
      <c r="G214" s="21" t="s">
        <v>875</v>
      </c>
      <c r="H214" s="21" t="s">
        <v>38</v>
      </c>
      <c r="J214" s="21" t="s">
        <v>125</v>
      </c>
      <c r="K214" s="21" t="s">
        <v>126</v>
      </c>
      <c r="L214" s="23">
        <v>38012</v>
      </c>
      <c r="M214" s="23">
        <v>38014</v>
      </c>
      <c r="S214" s="21" t="s">
        <v>41</v>
      </c>
      <c r="U214" s="21" t="s">
        <v>42</v>
      </c>
      <c r="V214" s="21">
        <v>0</v>
      </c>
      <c r="W214" s="21" t="s">
        <v>865</v>
      </c>
      <c r="X214" s="21" t="s">
        <v>44</v>
      </c>
    </row>
    <row r="215" spans="1:24" x14ac:dyDescent="0.25">
      <c r="A215" s="21" t="str">
        <f t="shared" si="3"/>
        <v>Utillajes</v>
      </c>
      <c r="B215" s="21" t="s">
        <v>926</v>
      </c>
      <c r="C215" s="21" t="s">
        <v>873</v>
      </c>
      <c r="D215" s="21" t="s">
        <v>874</v>
      </c>
      <c r="F215" s="21" t="s">
        <v>105</v>
      </c>
      <c r="G215" s="21" t="s">
        <v>875</v>
      </c>
      <c r="H215" s="21" t="s">
        <v>38</v>
      </c>
      <c r="J215" s="21" t="s">
        <v>125</v>
      </c>
      <c r="K215" s="21" t="s">
        <v>126</v>
      </c>
      <c r="L215" s="23">
        <v>38012</v>
      </c>
      <c r="M215" s="23">
        <v>38509</v>
      </c>
      <c r="S215" s="21" t="s">
        <v>41</v>
      </c>
      <c r="U215" s="21" t="s">
        <v>42</v>
      </c>
      <c r="V215" s="21">
        <v>0</v>
      </c>
      <c r="W215" s="21" t="s">
        <v>865</v>
      </c>
      <c r="X215" s="21" t="s">
        <v>44</v>
      </c>
    </row>
    <row r="216" spans="1:24" x14ac:dyDescent="0.25">
      <c r="A216" s="21" t="str">
        <f t="shared" si="3"/>
        <v>Utillajes</v>
      </c>
      <c r="B216" s="21" t="s">
        <v>927</v>
      </c>
      <c r="C216" s="21" t="s">
        <v>873</v>
      </c>
      <c r="D216" s="21" t="s">
        <v>874</v>
      </c>
      <c r="F216" s="21" t="s">
        <v>105</v>
      </c>
      <c r="G216" s="21" t="s">
        <v>875</v>
      </c>
      <c r="H216" s="21" t="s">
        <v>38</v>
      </c>
      <c r="J216" s="21" t="s">
        <v>125</v>
      </c>
      <c r="K216" s="21" t="s">
        <v>126</v>
      </c>
      <c r="L216" s="23">
        <v>38012</v>
      </c>
      <c r="M216" s="23">
        <v>38509</v>
      </c>
      <c r="S216" s="21" t="s">
        <v>41</v>
      </c>
      <c r="U216" s="21" t="s">
        <v>42</v>
      </c>
      <c r="V216" s="21">
        <v>0</v>
      </c>
      <c r="W216" s="21" t="s">
        <v>865</v>
      </c>
      <c r="X216" s="21" t="s">
        <v>44</v>
      </c>
    </row>
    <row r="217" spans="1:24" x14ac:dyDescent="0.25">
      <c r="A217" s="21" t="str">
        <f t="shared" si="3"/>
        <v>Utillajes</v>
      </c>
      <c r="B217" s="21" t="s">
        <v>928</v>
      </c>
      <c r="C217" s="21" t="s">
        <v>873</v>
      </c>
      <c r="D217" s="21" t="s">
        <v>874</v>
      </c>
      <c r="F217" s="21" t="s">
        <v>105</v>
      </c>
      <c r="G217" s="21" t="s">
        <v>875</v>
      </c>
      <c r="H217" s="21" t="s">
        <v>38</v>
      </c>
      <c r="J217" s="21" t="s">
        <v>125</v>
      </c>
      <c r="K217" s="21" t="s">
        <v>126</v>
      </c>
      <c r="L217" s="23">
        <v>38012</v>
      </c>
      <c r="M217" s="23">
        <v>38509</v>
      </c>
      <c r="S217" s="21" t="s">
        <v>41</v>
      </c>
      <c r="U217" s="21" t="s">
        <v>42</v>
      </c>
      <c r="V217" s="21">
        <v>0</v>
      </c>
      <c r="W217" s="21" t="s">
        <v>865</v>
      </c>
      <c r="X217" s="21" t="s">
        <v>44</v>
      </c>
    </row>
    <row r="218" spans="1:24" x14ac:dyDescent="0.25">
      <c r="A218" s="21" t="str">
        <f t="shared" si="3"/>
        <v>Utillajes</v>
      </c>
      <c r="B218" s="21" t="s">
        <v>929</v>
      </c>
      <c r="C218" s="21" t="s">
        <v>873</v>
      </c>
      <c r="D218" s="21" t="s">
        <v>874</v>
      </c>
      <c r="F218" s="21" t="s">
        <v>105</v>
      </c>
      <c r="G218" s="21" t="s">
        <v>875</v>
      </c>
      <c r="H218" s="21" t="s">
        <v>38</v>
      </c>
      <c r="J218" s="21" t="s">
        <v>125</v>
      </c>
      <c r="K218" s="21" t="s">
        <v>126</v>
      </c>
      <c r="L218" s="23">
        <v>38012</v>
      </c>
      <c r="M218" s="23">
        <v>38509</v>
      </c>
      <c r="S218" s="21" t="s">
        <v>41</v>
      </c>
      <c r="U218" s="21" t="s">
        <v>42</v>
      </c>
      <c r="V218" s="21">
        <v>0</v>
      </c>
      <c r="W218" s="21" t="s">
        <v>865</v>
      </c>
      <c r="X218" s="21" t="s">
        <v>44</v>
      </c>
    </row>
    <row r="219" spans="1:24" x14ac:dyDescent="0.25">
      <c r="A219" s="21" t="str">
        <f t="shared" si="3"/>
        <v>Utillajes</v>
      </c>
      <c r="B219" s="21" t="s">
        <v>930</v>
      </c>
      <c r="C219" s="21" t="s">
        <v>873</v>
      </c>
      <c r="D219" s="21" t="s">
        <v>874</v>
      </c>
      <c r="F219" s="21" t="s">
        <v>105</v>
      </c>
      <c r="G219" s="21" t="s">
        <v>931</v>
      </c>
      <c r="H219" s="21" t="s">
        <v>38</v>
      </c>
      <c r="J219" s="21" t="s">
        <v>125</v>
      </c>
      <c r="K219" s="21" t="s">
        <v>126</v>
      </c>
      <c r="L219" s="23">
        <v>38012</v>
      </c>
      <c r="M219" s="23">
        <v>38509</v>
      </c>
      <c r="S219" s="21" t="s">
        <v>41</v>
      </c>
      <c r="U219" s="21" t="s">
        <v>42</v>
      </c>
      <c r="V219" s="21">
        <v>0</v>
      </c>
      <c r="W219" s="21" t="s">
        <v>865</v>
      </c>
      <c r="X219" s="21" t="s">
        <v>44</v>
      </c>
    </row>
    <row r="220" spans="1:24" x14ac:dyDescent="0.25">
      <c r="A220" s="21" t="str">
        <f t="shared" si="3"/>
        <v>Utillajes</v>
      </c>
      <c r="B220" s="21" t="s">
        <v>932</v>
      </c>
      <c r="C220" s="21" t="s">
        <v>873</v>
      </c>
      <c r="D220" s="21" t="s">
        <v>874</v>
      </c>
      <c r="F220" s="21" t="s">
        <v>105</v>
      </c>
      <c r="G220" s="21" t="s">
        <v>875</v>
      </c>
      <c r="H220" s="21" t="s">
        <v>38</v>
      </c>
      <c r="J220" s="21" t="s">
        <v>125</v>
      </c>
      <c r="K220" s="21" t="s">
        <v>126</v>
      </c>
      <c r="L220" s="23">
        <v>38012</v>
      </c>
      <c r="M220" s="23">
        <v>38509</v>
      </c>
      <c r="S220" s="21" t="s">
        <v>41</v>
      </c>
      <c r="U220" s="21" t="s">
        <v>42</v>
      </c>
      <c r="V220" s="21">
        <v>0</v>
      </c>
      <c r="W220" s="21" t="s">
        <v>865</v>
      </c>
      <c r="X220" s="21" t="s">
        <v>44</v>
      </c>
    </row>
    <row r="221" spans="1:24" x14ac:dyDescent="0.25">
      <c r="A221" s="21" t="str">
        <f t="shared" si="3"/>
        <v>Utillajes</v>
      </c>
      <c r="B221" s="21" t="s">
        <v>933</v>
      </c>
      <c r="C221" s="21" t="s">
        <v>873</v>
      </c>
      <c r="D221" s="21" t="s">
        <v>874</v>
      </c>
      <c r="F221" s="21" t="s">
        <v>105</v>
      </c>
      <c r="G221" s="21" t="s">
        <v>875</v>
      </c>
      <c r="H221" s="21" t="s">
        <v>38</v>
      </c>
      <c r="J221" s="21" t="s">
        <v>125</v>
      </c>
      <c r="K221" s="21" t="s">
        <v>126</v>
      </c>
      <c r="L221" s="23">
        <v>38012</v>
      </c>
      <c r="M221" s="23">
        <v>38509</v>
      </c>
      <c r="S221" s="21" t="s">
        <v>41</v>
      </c>
      <c r="U221" s="21" t="s">
        <v>42</v>
      </c>
      <c r="V221" s="21">
        <v>0</v>
      </c>
      <c r="W221" s="21" t="s">
        <v>865</v>
      </c>
      <c r="X221" s="21" t="s">
        <v>44</v>
      </c>
    </row>
    <row r="222" spans="1:24" x14ac:dyDescent="0.25">
      <c r="A222" s="21" t="str">
        <f t="shared" si="3"/>
        <v>Utillajes</v>
      </c>
      <c r="B222" s="21" t="s">
        <v>934</v>
      </c>
      <c r="C222" s="21" t="s">
        <v>873</v>
      </c>
      <c r="D222" s="21" t="s">
        <v>874</v>
      </c>
      <c r="F222" s="21" t="s">
        <v>105</v>
      </c>
      <c r="G222" s="21" t="s">
        <v>875</v>
      </c>
      <c r="H222" s="21" t="s">
        <v>38</v>
      </c>
      <c r="J222" s="21" t="s">
        <v>125</v>
      </c>
      <c r="K222" s="21" t="s">
        <v>126</v>
      </c>
      <c r="L222" s="23">
        <v>38012</v>
      </c>
      <c r="M222" s="23">
        <v>38509</v>
      </c>
      <c r="S222" s="21" t="s">
        <v>41</v>
      </c>
      <c r="U222" s="21" t="s">
        <v>42</v>
      </c>
      <c r="V222" s="21">
        <v>0</v>
      </c>
      <c r="W222" s="21" t="s">
        <v>865</v>
      </c>
      <c r="X222" s="21" t="s">
        <v>44</v>
      </c>
    </row>
    <row r="223" spans="1:24" x14ac:dyDescent="0.25">
      <c r="A223" s="21" t="str">
        <f t="shared" si="3"/>
        <v>Utillajes</v>
      </c>
      <c r="B223" s="21" t="s">
        <v>935</v>
      </c>
      <c r="C223" s="21" t="s">
        <v>873</v>
      </c>
      <c r="D223" s="21" t="s">
        <v>874</v>
      </c>
      <c r="F223" s="21" t="s">
        <v>105</v>
      </c>
      <c r="G223" s="21" t="s">
        <v>875</v>
      </c>
      <c r="H223" s="21" t="s">
        <v>38</v>
      </c>
      <c r="J223" s="21" t="s">
        <v>125</v>
      </c>
      <c r="K223" s="21" t="s">
        <v>126</v>
      </c>
      <c r="L223" s="23">
        <v>38012</v>
      </c>
      <c r="M223" s="23">
        <v>38509</v>
      </c>
      <c r="S223" s="21" t="s">
        <v>41</v>
      </c>
      <c r="U223" s="21" t="s">
        <v>42</v>
      </c>
      <c r="V223" s="21">
        <v>0</v>
      </c>
      <c r="W223" s="21" t="s">
        <v>865</v>
      </c>
      <c r="X223" s="21" t="s">
        <v>44</v>
      </c>
    </row>
    <row r="224" spans="1:24" x14ac:dyDescent="0.25">
      <c r="A224" s="21" t="str">
        <f t="shared" si="3"/>
        <v>Utillajes</v>
      </c>
      <c r="B224" s="21" t="s">
        <v>936</v>
      </c>
      <c r="C224" s="21" t="s">
        <v>873</v>
      </c>
      <c r="D224" s="21" t="s">
        <v>874</v>
      </c>
      <c r="F224" s="21" t="s">
        <v>105</v>
      </c>
      <c r="G224" s="21" t="s">
        <v>875</v>
      </c>
      <c r="H224" s="21" t="s">
        <v>38</v>
      </c>
      <c r="J224" s="21" t="s">
        <v>125</v>
      </c>
      <c r="K224" s="21" t="s">
        <v>126</v>
      </c>
      <c r="L224" s="23">
        <v>38012</v>
      </c>
      <c r="M224" s="23">
        <v>38509</v>
      </c>
      <c r="S224" s="21" t="s">
        <v>41</v>
      </c>
      <c r="U224" s="21" t="s">
        <v>42</v>
      </c>
      <c r="V224" s="21">
        <v>0</v>
      </c>
      <c r="W224" s="21" t="s">
        <v>865</v>
      </c>
      <c r="X224" s="21" t="s">
        <v>44</v>
      </c>
    </row>
    <row r="225" spans="1:24" x14ac:dyDescent="0.25">
      <c r="A225" s="21" t="str">
        <f t="shared" si="3"/>
        <v>Utillajes</v>
      </c>
      <c r="B225" s="21" t="s">
        <v>937</v>
      </c>
      <c r="C225" s="21" t="s">
        <v>873</v>
      </c>
      <c r="D225" s="21" t="s">
        <v>874</v>
      </c>
      <c r="F225" s="21" t="s">
        <v>105</v>
      </c>
      <c r="G225" s="21" t="s">
        <v>875</v>
      </c>
      <c r="H225" s="21" t="s">
        <v>38</v>
      </c>
      <c r="J225" s="21" t="s">
        <v>125</v>
      </c>
      <c r="K225" s="21" t="s">
        <v>126</v>
      </c>
      <c r="L225" s="23">
        <v>38012</v>
      </c>
      <c r="M225" s="23">
        <v>38509</v>
      </c>
      <c r="S225" s="21" t="s">
        <v>41</v>
      </c>
      <c r="U225" s="21" t="s">
        <v>42</v>
      </c>
      <c r="V225" s="21">
        <v>0</v>
      </c>
      <c r="W225" s="21" t="s">
        <v>865</v>
      </c>
      <c r="X225" s="21" t="s">
        <v>44</v>
      </c>
    </row>
    <row r="226" spans="1:24" x14ac:dyDescent="0.25">
      <c r="A226" s="21" t="str">
        <f t="shared" si="3"/>
        <v>Utillajes</v>
      </c>
      <c r="B226" s="21" t="s">
        <v>938</v>
      </c>
      <c r="C226" s="21" t="s">
        <v>873</v>
      </c>
      <c r="D226" s="21" t="s">
        <v>874</v>
      </c>
      <c r="F226" s="21" t="s">
        <v>105</v>
      </c>
      <c r="G226" s="21" t="s">
        <v>875</v>
      </c>
      <c r="H226" s="21" t="s">
        <v>38</v>
      </c>
      <c r="J226" s="21" t="s">
        <v>125</v>
      </c>
      <c r="K226" s="21" t="s">
        <v>126</v>
      </c>
      <c r="L226" s="23">
        <v>38012</v>
      </c>
      <c r="M226" s="23">
        <v>38509</v>
      </c>
      <c r="S226" s="21" t="s">
        <v>41</v>
      </c>
      <c r="U226" s="21" t="s">
        <v>42</v>
      </c>
      <c r="V226" s="21">
        <v>0</v>
      </c>
      <c r="W226" s="21" t="s">
        <v>865</v>
      </c>
      <c r="X226" s="21" t="s">
        <v>44</v>
      </c>
    </row>
    <row r="227" spans="1:24" x14ac:dyDescent="0.25">
      <c r="A227" s="21" t="str">
        <f t="shared" si="3"/>
        <v>Utillajes</v>
      </c>
      <c r="B227" s="21" t="s">
        <v>939</v>
      </c>
      <c r="C227" s="21" t="s">
        <v>873</v>
      </c>
      <c r="D227" s="21" t="s">
        <v>874</v>
      </c>
      <c r="F227" s="21" t="s">
        <v>105</v>
      </c>
      <c r="G227" s="21" t="s">
        <v>875</v>
      </c>
      <c r="H227" s="21" t="s">
        <v>38</v>
      </c>
      <c r="J227" s="21" t="s">
        <v>125</v>
      </c>
      <c r="K227" s="21" t="s">
        <v>126</v>
      </c>
      <c r="L227" s="23">
        <v>38012</v>
      </c>
      <c r="M227" s="23">
        <v>38509</v>
      </c>
      <c r="S227" s="21" t="s">
        <v>41</v>
      </c>
      <c r="U227" s="21" t="s">
        <v>42</v>
      </c>
      <c r="V227" s="21">
        <v>0</v>
      </c>
      <c r="W227" s="21" t="s">
        <v>865</v>
      </c>
      <c r="X227" s="21" t="s">
        <v>44</v>
      </c>
    </row>
    <row r="228" spans="1:24" x14ac:dyDescent="0.25">
      <c r="A228" s="21" t="str">
        <f t="shared" si="3"/>
        <v>Utillajes</v>
      </c>
      <c r="B228" s="21" t="s">
        <v>940</v>
      </c>
      <c r="C228" s="21" t="s">
        <v>873</v>
      </c>
      <c r="D228" s="21" t="s">
        <v>874</v>
      </c>
      <c r="F228" s="21" t="s">
        <v>105</v>
      </c>
      <c r="G228" s="21" t="s">
        <v>875</v>
      </c>
      <c r="H228" s="21" t="s">
        <v>38</v>
      </c>
      <c r="J228" s="21" t="s">
        <v>125</v>
      </c>
      <c r="K228" s="21" t="s">
        <v>126</v>
      </c>
      <c r="L228" s="23">
        <v>38012</v>
      </c>
      <c r="M228" s="23">
        <v>38509</v>
      </c>
      <c r="S228" s="21" t="s">
        <v>41</v>
      </c>
      <c r="U228" s="21" t="s">
        <v>42</v>
      </c>
      <c r="V228" s="21">
        <v>0</v>
      </c>
      <c r="W228" s="21" t="s">
        <v>865</v>
      </c>
      <c r="X228" s="21" t="s">
        <v>44</v>
      </c>
    </row>
    <row r="229" spans="1:24" x14ac:dyDescent="0.25">
      <c r="A229" s="21" t="str">
        <f t="shared" si="3"/>
        <v>Utillajes</v>
      </c>
      <c r="B229" s="21" t="s">
        <v>941</v>
      </c>
      <c r="C229" s="21" t="s">
        <v>873</v>
      </c>
      <c r="D229" s="21" t="s">
        <v>874</v>
      </c>
      <c r="F229" s="21" t="s">
        <v>105</v>
      </c>
      <c r="G229" s="21" t="s">
        <v>875</v>
      </c>
      <c r="H229" s="21" t="s">
        <v>38</v>
      </c>
      <c r="J229" s="21" t="s">
        <v>125</v>
      </c>
      <c r="K229" s="21" t="s">
        <v>126</v>
      </c>
      <c r="L229" s="23">
        <v>38012</v>
      </c>
      <c r="M229" s="23">
        <v>38509</v>
      </c>
      <c r="S229" s="21" t="s">
        <v>41</v>
      </c>
      <c r="U229" s="21" t="s">
        <v>42</v>
      </c>
      <c r="V229" s="21">
        <v>0</v>
      </c>
      <c r="W229" s="21" t="s">
        <v>192</v>
      </c>
      <c r="X229" s="21" t="s">
        <v>44</v>
      </c>
    </row>
    <row r="230" spans="1:24" x14ac:dyDescent="0.25">
      <c r="A230" s="21" t="str">
        <f t="shared" si="3"/>
        <v>Utillajes</v>
      </c>
      <c r="B230" s="21" t="s">
        <v>942</v>
      </c>
      <c r="C230" s="21" t="s">
        <v>873</v>
      </c>
      <c r="D230" s="21" t="s">
        <v>874</v>
      </c>
      <c r="F230" s="21" t="s">
        <v>105</v>
      </c>
      <c r="G230" s="21" t="s">
        <v>875</v>
      </c>
      <c r="H230" s="21" t="s">
        <v>38</v>
      </c>
      <c r="J230" s="21" t="s">
        <v>125</v>
      </c>
      <c r="K230" s="21" t="s">
        <v>126</v>
      </c>
      <c r="L230" s="23">
        <v>38012</v>
      </c>
      <c r="M230" s="23">
        <v>38509</v>
      </c>
      <c r="S230" s="21" t="s">
        <v>41</v>
      </c>
      <c r="U230" s="21" t="s">
        <v>42</v>
      </c>
      <c r="V230" s="21">
        <v>0</v>
      </c>
      <c r="W230" s="21" t="s">
        <v>192</v>
      </c>
      <c r="X230" s="21" t="s">
        <v>44</v>
      </c>
    </row>
    <row r="231" spans="1:24" x14ac:dyDescent="0.25">
      <c r="A231" s="21" t="str">
        <f t="shared" si="3"/>
        <v>Utillajes</v>
      </c>
      <c r="B231" s="21" t="s">
        <v>943</v>
      </c>
      <c r="C231" s="21" t="s">
        <v>873</v>
      </c>
      <c r="D231" s="21" t="s">
        <v>874</v>
      </c>
      <c r="F231" s="21" t="s">
        <v>105</v>
      </c>
      <c r="G231" s="21" t="s">
        <v>875</v>
      </c>
      <c r="H231" s="21" t="s">
        <v>38</v>
      </c>
      <c r="J231" s="21" t="s">
        <v>125</v>
      </c>
      <c r="K231" s="21" t="s">
        <v>126</v>
      </c>
      <c r="L231" s="23">
        <v>38012</v>
      </c>
      <c r="M231" s="23">
        <v>38509</v>
      </c>
      <c r="S231" s="21" t="s">
        <v>41</v>
      </c>
      <c r="U231" s="21" t="s">
        <v>42</v>
      </c>
      <c r="V231" s="21">
        <v>0</v>
      </c>
      <c r="W231" s="21" t="s">
        <v>192</v>
      </c>
      <c r="X231" s="21" t="s">
        <v>44</v>
      </c>
    </row>
    <row r="232" spans="1:24" x14ac:dyDescent="0.25">
      <c r="A232" s="21" t="str">
        <f t="shared" si="3"/>
        <v>Utillajes</v>
      </c>
      <c r="B232" s="21" t="s">
        <v>944</v>
      </c>
      <c r="C232" s="21" t="s">
        <v>873</v>
      </c>
      <c r="D232" s="21" t="s">
        <v>874</v>
      </c>
      <c r="F232" s="21" t="s">
        <v>105</v>
      </c>
      <c r="G232" s="21" t="s">
        <v>875</v>
      </c>
      <c r="H232" s="21" t="s">
        <v>38</v>
      </c>
      <c r="J232" s="21" t="s">
        <v>125</v>
      </c>
      <c r="K232" s="21" t="s">
        <v>126</v>
      </c>
      <c r="L232" s="23">
        <v>38012</v>
      </c>
      <c r="M232" s="23">
        <v>38509</v>
      </c>
      <c r="S232" s="21" t="s">
        <v>41</v>
      </c>
      <c r="U232" s="21" t="s">
        <v>42</v>
      </c>
      <c r="V232" s="21">
        <v>0</v>
      </c>
      <c r="W232" s="21" t="s">
        <v>192</v>
      </c>
      <c r="X232" s="21" t="s">
        <v>44</v>
      </c>
    </row>
    <row r="233" spans="1:24" x14ac:dyDescent="0.25">
      <c r="A233" s="21" t="str">
        <f t="shared" si="3"/>
        <v>Utillajes</v>
      </c>
      <c r="B233" s="21" t="s">
        <v>945</v>
      </c>
      <c r="C233" s="21" t="s">
        <v>873</v>
      </c>
      <c r="D233" s="21" t="s">
        <v>874</v>
      </c>
      <c r="F233" s="21" t="s">
        <v>105</v>
      </c>
      <c r="G233" s="21" t="s">
        <v>875</v>
      </c>
      <c r="H233" s="21" t="s">
        <v>38</v>
      </c>
      <c r="J233" s="21" t="s">
        <v>125</v>
      </c>
      <c r="K233" s="21" t="s">
        <v>126</v>
      </c>
      <c r="L233" s="23">
        <v>38012</v>
      </c>
      <c r="M233" s="23">
        <v>38509</v>
      </c>
      <c r="S233" s="21" t="s">
        <v>41</v>
      </c>
      <c r="U233" s="21" t="s">
        <v>42</v>
      </c>
      <c r="V233" s="21">
        <v>0</v>
      </c>
      <c r="W233" s="21" t="s">
        <v>192</v>
      </c>
      <c r="X233" s="21" t="s">
        <v>44</v>
      </c>
    </row>
    <row r="234" spans="1:24" x14ac:dyDescent="0.25">
      <c r="A234" s="21" t="str">
        <f t="shared" si="3"/>
        <v>Utillajes</v>
      </c>
      <c r="B234" s="21" t="s">
        <v>946</v>
      </c>
      <c r="C234" s="21" t="s">
        <v>873</v>
      </c>
      <c r="D234" s="21" t="s">
        <v>874</v>
      </c>
      <c r="F234" s="21" t="s">
        <v>105</v>
      </c>
      <c r="G234" s="21" t="s">
        <v>875</v>
      </c>
      <c r="H234" s="21" t="s">
        <v>38</v>
      </c>
      <c r="J234" s="21" t="s">
        <v>125</v>
      </c>
      <c r="K234" s="21" t="s">
        <v>126</v>
      </c>
      <c r="L234" s="23">
        <v>38012</v>
      </c>
      <c r="M234" s="23">
        <v>38509</v>
      </c>
      <c r="S234" s="21" t="s">
        <v>41</v>
      </c>
      <c r="U234" s="21" t="s">
        <v>42</v>
      </c>
      <c r="V234" s="21">
        <v>0</v>
      </c>
      <c r="W234" s="21" t="s">
        <v>192</v>
      </c>
      <c r="X234" s="21" t="s">
        <v>44</v>
      </c>
    </row>
    <row r="235" spans="1:24" x14ac:dyDescent="0.25">
      <c r="A235" s="21" t="str">
        <f t="shared" si="3"/>
        <v>Utillajes</v>
      </c>
      <c r="B235" s="21" t="s">
        <v>947</v>
      </c>
      <c r="C235" s="21" t="s">
        <v>873</v>
      </c>
      <c r="D235" s="21" t="s">
        <v>874</v>
      </c>
      <c r="F235" s="21" t="s">
        <v>105</v>
      </c>
      <c r="G235" s="21" t="s">
        <v>875</v>
      </c>
      <c r="H235" s="21" t="s">
        <v>38</v>
      </c>
      <c r="J235" s="21" t="s">
        <v>125</v>
      </c>
      <c r="K235" s="21" t="s">
        <v>126</v>
      </c>
      <c r="L235" s="23">
        <v>38012</v>
      </c>
      <c r="M235" s="23">
        <v>38509</v>
      </c>
      <c r="S235" s="21" t="s">
        <v>41</v>
      </c>
      <c r="U235" s="21" t="s">
        <v>42</v>
      </c>
      <c r="V235" s="21">
        <v>0</v>
      </c>
      <c r="W235" s="21" t="s">
        <v>192</v>
      </c>
      <c r="X235" s="21" t="s">
        <v>44</v>
      </c>
    </row>
    <row r="236" spans="1:24" x14ac:dyDescent="0.25">
      <c r="A236" s="21" t="str">
        <f t="shared" si="3"/>
        <v>Utillajes</v>
      </c>
      <c r="B236" s="21" t="s">
        <v>948</v>
      </c>
      <c r="C236" s="21" t="s">
        <v>873</v>
      </c>
      <c r="D236" s="21" t="s">
        <v>874</v>
      </c>
      <c r="F236" s="21" t="s">
        <v>105</v>
      </c>
      <c r="G236" s="21" t="s">
        <v>875</v>
      </c>
      <c r="H236" s="21" t="s">
        <v>38</v>
      </c>
      <c r="J236" s="21" t="s">
        <v>125</v>
      </c>
      <c r="K236" s="21" t="s">
        <v>126</v>
      </c>
      <c r="L236" s="23">
        <v>38012</v>
      </c>
      <c r="M236" s="23">
        <v>38509</v>
      </c>
      <c r="S236" s="21" t="s">
        <v>41</v>
      </c>
      <c r="U236" s="21" t="s">
        <v>42</v>
      </c>
      <c r="V236" s="21">
        <v>0</v>
      </c>
      <c r="W236" s="21" t="s">
        <v>192</v>
      </c>
      <c r="X236" s="21" t="s">
        <v>44</v>
      </c>
    </row>
    <row r="237" spans="1:24" x14ac:dyDescent="0.25">
      <c r="A237" s="21" t="str">
        <f t="shared" si="3"/>
        <v>Utillajes</v>
      </c>
      <c r="B237" s="21" t="s">
        <v>949</v>
      </c>
      <c r="C237" s="21" t="s">
        <v>873</v>
      </c>
      <c r="D237" s="21" t="s">
        <v>874</v>
      </c>
      <c r="F237" s="21" t="s">
        <v>105</v>
      </c>
      <c r="G237" s="21" t="s">
        <v>875</v>
      </c>
      <c r="H237" s="21" t="s">
        <v>38</v>
      </c>
      <c r="J237" s="21" t="s">
        <v>125</v>
      </c>
      <c r="K237" s="21" t="s">
        <v>126</v>
      </c>
      <c r="L237" s="23">
        <v>38012</v>
      </c>
      <c r="M237" s="23">
        <v>38509</v>
      </c>
      <c r="S237" s="21" t="s">
        <v>41</v>
      </c>
      <c r="U237" s="21" t="s">
        <v>42</v>
      </c>
      <c r="V237" s="21">
        <v>0</v>
      </c>
      <c r="W237" s="21" t="s">
        <v>192</v>
      </c>
      <c r="X237" s="21" t="s">
        <v>44</v>
      </c>
    </row>
    <row r="238" spans="1:24" x14ac:dyDescent="0.25">
      <c r="A238" s="21" t="str">
        <f t="shared" si="3"/>
        <v>Utillajes</v>
      </c>
      <c r="B238" s="21" t="s">
        <v>950</v>
      </c>
      <c r="C238" s="21" t="s">
        <v>873</v>
      </c>
      <c r="D238" s="21" t="s">
        <v>874</v>
      </c>
      <c r="F238" s="21" t="s">
        <v>105</v>
      </c>
      <c r="G238" s="21" t="s">
        <v>875</v>
      </c>
      <c r="H238" s="21" t="s">
        <v>38</v>
      </c>
      <c r="J238" s="21" t="s">
        <v>125</v>
      </c>
      <c r="K238" s="21" t="s">
        <v>126</v>
      </c>
      <c r="L238" s="23">
        <v>38012</v>
      </c>
      <c r="M238" s="23">
        <v>38509</v>
      </c>
      <c r="S238" s="21" t="s">
        <v>41</v>
      </c>
      <c r="U238" s="21" t="s">
        <v>42</v>
      </c>
      <c r="V238" s="21">
        <v>0</v>
      </c>
      <c r="W238" s="21" t="s">
        <v>192</v>
      </c>
      <c r="X238" s="21" t="s">
        <v>44</v>
      </c>
    </row>
    <row r="239" spans="1:24" x14ac:dyDescent="0.25">
      <c r="A239" s="21" t="str">
        <f t="shared" si="3"/>
        <v>Utillajes</v>
      </c>
      <c r="B239" s="21" t="s">
        <v>951</v>
      </c>
      <c r="C239" s="21" t="s">
        <v>873</v>
      </c>
      <c r="D239" s="21" t="s">
        <v>874</v>
      </c>
      <c r="F239" s="21" t="s">
        <v>105</v>
      </c>
      <c r="G239" s="21" t="s">
        <v>875</v>
      </c>
      <c r="H239" s="21" t="s">
        <v>38</v>
      </c>
      <c r="J239" s="21" t="s">
        <v>125</v>
      </c>
      <c r="K239" s="21" t="s">
        <v>126</v>
      </c>
      <c r="L239" s="23">
        <v>38012</v>
      </c>
      <c r="M239" s="23">
        <v>38509</v>
      </c>
      <c r="S239" s="21" t="s">
        <v>41</v>
      </c>
      <c r="U239" s="21" t="s">
        <v>42</v>
      </c>
      <c r="V239" s="21">
        <v>0</v>
      </c>
      <c r="W239" s="21" t="s">
        <v>192</v>
      </c>
      <c r="X239" s="21" t="s">
        <v>44</v>
      </c>
    </row>
    <row r="240" spans="1:24" x14ac:dyDescent="0.25">
      <c r="A240" s="21" t="str">
        <f t="shared" si="3"/>
        <v>Utillajes</v>
      </c>
      <c r="B240" s="21" t="s">
        <v>952</v>
      </c>
      <c r="C240" s="21" t="s">
        <v>873</v>
      </c>
      <c r="D240" s="21" t="s">
        <v>874</v>
      </c>
      <c r="F240" s="21" t="s">
        <v>105</v>
      </c>
      <c r="G240" s="21" t="s">
        <v>875</v>
      </c>
      <c r="H240" s="21" t="s">
        <v>38</v>
      </c>
      <c r="J240" s="21" t="s">
        <v>125</v>
      </c>
      <c r="K240" s="21" t="s">
        <v>126</v>
      </c>
      <c r="L240" s="23">
        <v>38012</v>
      </c>
      <c r="M240" s="23">
        <v>38509</v>
      </c>
      <c r="S240" s="21" t="s">
        <v>41</v>
      </c>
      <c r="U240" s="21" t="s">
        <v>42</v>
      </c>
      <c r="V240" s="21">
        <v>0</v>
      </c>
      <c r="W240" s="21" t="s">
        <v>192</v>
      </c>
      <c r="X240" s="21" t="s">
        <v>44</v>
      </c>
    </row>
    <row r="241" spans="1:24" x14ac:dyDescent="0.25">
      <c r="A241" s="21" t="str">
        <f t="shared" si="3"/>
        <v>Utillajes</v>
      </c>
      <c r="B241" s="21" t="s">
        <v>953</v>
      </c>
      <c r="C241" s="21" t="s">
        <v>873</v>
      </c>
      <c r="D241" s="21" t="s">
        <v>874</v>
      </c>
      <c r="F241" s="21" t="s">
        <v>105</v>
      </c>
      <c r="G241" s="21" t="s">
        <v>875</v>
      </c>
      <c r="H241" s="21" t="s">
        <v>38</v>
      </c>
      <c r="J241" s="21" t="s">
        <v>125</v>
      </c>
      <c r="K241" s="21" t="s">
        <v>126</v>
      </c>
      <c r="L241" s="23">
        <v>38012</v>
      </c>
      <c r="M241" s="23">
        <v>38509</v>
      </c>
      <c r="S241" s="21" t="s">
        <v>41</v>
      </c>
      <c r="U241" s="21" t="s">
        <v>42</v>
      </c>
      <c r="V241" s="21">
        <v>0</v>
      </c>
      <c r="W241" s="21" t="s">
        <v>192</v>
      </c>
      <c r="X241" s="21" t="s">
        <v>44</v>
      </c>
    </row>
    <row r="242" spans="1:24" x14ac:dyDescent="0.25">
      <c r="A242" s="21" t="str">
        <f t="shared" si="3"/>
        <v>Utillajes</v>
      </c>
      <c r="B242" s="21" t="s">
        <v>954</v>
      </c>
      <c r="C242" s="21" t="s">
        <v>873</v>
      </c>
      <c r="D242" s="21" t="s">
        <v>874</v>
      </c>
      <c r="F242" s="21" t="s">
        <v>105</v>
      </c>
      <c r="G242" s="21" t="s">
        <v>875</v>
      </c>
      <c r="H242" s="21" t="s">
        <v>38</v>
      </c>
      <c r="J242" s="21" t="s">
        <v>125</v>
      </c>
      <c r="K242" s="21" t="s">
        <v>126</v>
      </c>
      <c r="L242" s="23">
        <v>38012</v>
      </c>
      <c r="M242" s="23">
        <v>38509</v>
      </c>
      <c r="S242" s="21" t="s">
        <v>41</v>
      </c>
      <c r="U242" s="21" t="s">
        <v>42</v>
      </c>
      <c r="V242" s="21">
        <v>0</v>
      </c>
      <c r="W242" s="21" t="s">
        <v>192</v>
      </c>
      <c r="X242" s="21" t="s">
        <v>44</v>
      </c>
    </row>
    <row r="243" spans="1:24" x14ac:dyDescent="0.25">
      <c r="A243" s="21" t="str">
        <f t="shared" si="3"/>
        <v>Utillajes</v>
      </c>
      <c r="B243" s="21" t="s">
        <v>955</v>
      </c>
      <c r="C243" s="21" t="s">
        <v>873</v>
      </c>
      <c r="D243" s="21" t="s">
        <v>874</v>
      </c>
      <c r="F243" s="21" t="s">
        <v>105</v>
      </c>
      <c r="G243" s="21" t="s">
        <v>875</v>
      </c>
      <c r="H243" s="21" t="s">
        <v>38</v>
      </c>
      <c r="J243" s="21" t="s">
        <v>125</v>
      </c>
      <c r="K243" s="21" t="s">
        <v>126</v>
      </c>
      <c r="L243" s="23">
        <v>38012</v>
      </c>
      <c r="M243" s="23">
        <v>38509</v>
      </c>
      <c r="S243" s="21" t="s">
        <v>41</v>
      </c>
      <c r="U243" s="21" t="s">
        <v>42</v>
      </c>
      <c r="V243" s="21">
        <v>0</v>
      </c>
      <c r="W243" s="21" t="s">
        <v>192</v>
      </c>
      <c r="X243" s="21" t="s">
        <v>44</v>
      </c>
    </row>
    <row r="244" spans="1:24" x14ac:dyDescent="0.25">
      <c r="A244" s="21" t="str">
        <f t="shared" si="3"/>
        <v>Utillajes</v>
      </c>
      <c r="B244" s="21" t="s">
        <v>956</v>
      </c>
      <c r="C244" s="21" t="s">
        <v>873</v>
      </c>
      <c r="D244" s="21" t="s">
        <v>874</v>
      </c>
      <c r="F244" s="21" t="s">
        <v>105</v>
      </c>
      <c r="G244" s="21" t="s">
        <v>875</v>
      </c>
      <c r="H244" s="21" t="s">
        <v>38</v>
      </c>
      <c r="J244" s="21" t="s">
        <v>125</v>
      </c>
      <c r="K244" s="21" t="s">
        <v>126</v>
      </c>
      <c r="L244" s="23">
        <v>38012</v>
      </c>
      <c r="M244" s="23">
        <v>38509</v>
      </c>
      <c r="S244" s="21" t="s">
        <v>41</v>
      </c>
      <c r="U244" s="21" t="s">
        <v>42</v>
      </c>
      <c r="V244" s="21">
        <v>0</v>
      </c>
      <c r="W244" s="21" t="s">
        <v>957</v>
      </c>
      <c r="X244" s="21" t="s">
        <v>44</v>
      </c>
    </row>
    <row r="245" spans="1:24" x14ac:dyDescent="0.25">
      <c r="A245" s="21" t="str">
        <f t="shared" si="3"/>
        <v>Utillajes</v>
      </c>
      <c r="B245" s="21" t="s">
        <v>958</v>
      </c>
      <c r="C245" s="21" t="s">
        <v>873</v>
      </c>
      <c r="D245" s="21" t="s">
        <v>874</v>
      </c>
      <c r="F245" s="21" t="s">
        <v>105</v>
      </c>
      <c r="G245" s="21" t="s">
        <v>875</v>
      </c>
      <c r="H245" s="21" t="s">
        <v>38</v>
      </c>
      <c r="J245" s="21" t="s">
        <v>125</v>
      </c>
      <c r="K245" s="21" t="s">
        <v>126</v>
      </c>
      <c r="L245" s="23">
        <v>38012</v>
      </c>
      <c r="M245" s="23">
        <v>38509</v>
      </c>
      <c r="S245" s="21" t="s">
        <v>41</v>
      </c>
      <c r="U245" s="21" t="s">
        <v>42</v>
      </c>
      <c r="V245" s="21">
        <v>0</v>
      </c>
      <c r="W245" s="21" t="s">
        <v>192</v>
      </c>
      <c r="X245" s="21" t="s">
        <v>44</v>
      </c>
    </row>
    <row r="246" spans="1:24" x14ac:dyDescent="0.25">
      <c r="A246" s="21" t="str">
        <f t="shared" si="3"/>
        <v>Utillajes</v>
      </c>
      <c r="B246" s="21" t="s">
        <v>959</v>
      </c>
      <c r="C246" s="21" t="s">
        <v>873</v>
      </c>
      <c r="D246" s="21" t="s">
        <v>874</v>
      </c>
      <c r="F246" s="21" t="s">
        <v>105</v>
      </c>
      <c r="G246" s="21" t="s">
        <v>875</v>
      </c>
      <c r="H246" s="21" t="s">
        <v>38</v>
      </c>
      <c r="J246" s="21" t="s">
        <v>125</v>
      </c>
      <c r="K246" s="21" t="s">
        <v>126</v>
      </c>
      <c r="L246" s="23">
        <v>38012</v>
      </c>
      <c r="M246" s="23">
        <v>38509</v>
      </c>
      <c r="S246" s="21" t="s">
        <v>41</v>
      </c>
      <c r="U246" s="21" t="s">
        <v>42</v>
      </c>
      <c r="V246" s="21">
        <v>0</v>
      </c>
      <c r="W246" s="21" t="s">
        <v>192</v>
      </c>
      <c r="X246" s="21" t="s">
        <v>44</v>
      </c>
    </row>
    <row r="247" spans="1:24" x14ac:dyDescent="0.25">
      <c r="A247" s="21" t="str">
        <f t="shared" si="3"/>
        <v>Utillajes</v>
      </c>
      <c r="B247" s="21" t="s">
        <v>960</v>
      </c>
      <c r="C247" s="21" t="s">
        <v>873</v>
      </c>
      <c r="D247" s="21" t="s">
        <v>874</v>
      </c>
      <c r="F247" s="21" t="s">
        <v>105</v>
      </c>
      <c r="G247" s="21" t="s">
        <v>875</v>
      </c>
      <c r="H247" s="21" t="s">
        <v>38</v>
      </c>
      <c r="J247" s="21" t="s">
        <v>125</v>
      </c>
      <c r="K247" s="21" t="s">
        <v>126</v>
      </c>
      <c r="L247" s="23">
        <v>38012</v>
      </c>
      <c r="M247" s="23">
        <v>38509</v>
      </c>
      <c r="S247" s="21" t="s">
        <v>41</v>
      </c>
      <c r="U247" s="21" t="s">
        <v>42</v>
      </c>
      <c r="V247" s="21">
        <v>0</v>
      </c>
      <c r="W247" s="21" t="s">
        <v>192</v>
      </c>
      <c r="X247" s="21" t="s">
        <v>44</v>
      </c>
    </row>
    <row r="248" spans="1:24" x14ac:dyDescent="0.25">
      <c r="A248" s="21" t="str">
        <f t="shared" si="3"/>
        <v>Utillajes</v>
      </c>
      <c r="B248" s="21" t="s">
        <v>961</v>
      </c>
      <c r="C248" s="21" t="s">
        <v>873</v>
      </c>
      <c r="D248" s="21" t="s">
        <v>874</v>
      </c>
      <c r="F248" s="21" t="s">
        <v>105</v>
      </c>
      <c r="G248" s="21" t="s">
        <v>875</v>
      </c>
      <c r="H248" s="21" t="s">
        <v>38</v>
      </c>
      <c r="J248" s="21" t="s">
        <v>125</v>
      </c>
      <c r="K248" s="21" t="s">
        <v>126</v>
      </c>
      <c r="L248" s="23">
        <v>38012</v>
      </c>
      <c r="M248" s="23">
        <v>38509</v>
      </c>
      <c r="S248" s="21" t="s">
        <v>41</v>
      </c>
      <c r="U248" s="21" t="s">
        <v>42</v>
      </c>
      <c r="V248" s="21">
        <v>0</v>
      </c>
      <c r="W248" s="21" t="s">
        <v>192</v>
      </c>
      <c r="X248" s="21" t="s">
        <v>44</v>
      </c>
    </row>
    <row r="249" spans="1:24" x14ac:dyDescent="0.25">
      <c r="A249" s="21" t="str">
        <f t="shared" si="3"/>
        <v>Utillajes</v>
      </c>
      <c r="B249" s="21" t="s">
        <v>962</v>
      </c>
      <c r="C249" s="21" t="s">
        <v>873</v>
      </c>
      <c r="D249" s="21" t="s">
        <v>874</v>
      </c>
      <c r="F249" s="21" t="s">
        <v>105</v>
      </c>
      <c r="G249" s="21" t="s">
        <v>875</v>
      </c>
      <c r="H249" s="21" t="s">
        <v>38</v>
      </c>
      <c r="J249" s="21" t="s">
        <v>125</v>
      </c>
      <c r="K249" s="21" t="s">
        <v>126</v>
      </c>
      <c r="L249" s="23">
        <v>38012</v>
      </c>
      <c r="M249" s="23">
        <v>38509</v>
      </c>
      <c r="S249" s="21" t="s">
        <v>41</v>
      </c>
      <c r="U249" s="21" t="s">
        <v>42</v>
      </c>
      <c r="V249" s="21">
        <v>0</v>
      </c>
      <c r="W249" s="21" t="s">
        <v>192</v>
      </c>
      <c r="X249" s="21" t="s">
        <v>44</v>
      </c>
    </row>
    <row r="250" spans="1:24" x14ac:dyDescent="0.25">
      <c r="A250" s="21" t="str">
        <f t="shared" si="3"/>
        <v>Utillajes</v>
      </c>
      <c r="B250" s="21" t="s">
        <v>963</v>
      </c>
      <c r="C250" s="21" t="s">
        <v>873</v>
      </c>
      <c r="D250" s="21" t="s">
        <v>874</v>
      </c>
      <c r="F250" s="21" t="s">
        <v>105</v>
      </c>
      <c r="G250" s="21" t="s">
        <v>875</v>
      </c>
      <c r="H250" s="21" t="s">
        <v>38</v>
      </c>
      <c r="J250" s="21" t="s">
        <v>125</v>
      </c>
      <c r="K250" s="21" t="s">
        <v>126</v>
      </c>
      <c r="L250" s="23">
        <v>38012</v>
      </c>
      <c r="M250" s="23">
        <v>38509</v>
      </c>
      <c r="S250" s="21" t="s">
        <v>41</v>
      </c>
      <c r="U250" s="21" t="s">
        <v>42</v>
      </c>
      <c r="V250" s="21">
        <v>0</v>
      </c>
      <c r="W250" s="21" t="s">
        <v>192</v>
      </c>
      <c r="X250" s="21" t="s">
        <v>44</v>
      </c>
    </row>
    <row r="251" spans="1:24" x14ac:dyDescent="0.25">
      <c r="A251" s="21" t="str">
        <f t="shared" si="3"/>
        <v>Utillajes</v>
      </c>
      <c r="B251" s="21" t="s">
        <v>964</v>
      </c>
      <c r="C251" s="21" t="s">
        <v>873</v>
      </c>
      <c r="D251" s="21" t="s">
        <v>874</v>
      </c>
      <c r="F251" s="21" t="s">
        <v>105</v>
      </c>
      <c r="G251" s="21" t="s">
        <v>875</v>
      </c>
      <c r="H251" s="21" t="s">
        <v>38</v>
      </c>
      <c r="J251" s="21" t="s">
        <v>125</v>
      </c>
      <c r="K251" s="21" t="s">
        <v>126</v>
      </c>
      <c r="L251" s="23">
        <v>38012</v>
      </c>
      <c r="M251" s="23">
        <v>38509</v>
      </c>
      <c r="S251" s="21" t="s">
        <v>41</v>
      </c>
      <c r="U251" s="21" t="s">
        <v>42</v>
      </c>
      <c r="V251" s="21">
        <v>0</v>
      </c>
      <c r="W251" s="21" t="s">
        <v>192</v>
      </c>
      <c r="X251" s="21" t="s">
        <v>44</v>
      </c>
    </row>
    <row r="252" spans="1:24" x14ac:dyDescent="0.25">
      <c r="A252" s="21" t="str">
        <f t="shared" si="3"/>
        <v>Utillajes</v>
      </c>
      <c r="B252" s="21" t="s">
        <v>965</v>
      </c>
      <c r="C252" s="21" t="s">
        <v>873</v>
      </c>
      <c r="D252" s="21" t="s">
        <v>874</v>
      </c>
      <c r="F252" s="21" t="s">
        <v>105</v>
      </c>
      <c r="G252" s="21" t="s">
        <v>875</v>
      </c>
      <c r="H252" s="21" t="s">
        <v>38</v>
      </c>
      <c r="J252" s="21" t="s">
        <v>125</v>
      </c>
      <c r="K252" s="21" t="s">
        <v>126</v>
      </c>
      <c r="L252" s="23">
        <v>38012</v>
      </c>
      <c r="M252" s="23">
        <v>38509</v>
      </c>
      <c r="S252" s="21" t="s">
        <v>41</v>
      </c>
      <c r="U252" s="21" t="s">
        <v>42</v>
      </c>
      <c r="V252" s="21">
        <v>0</v>
      </c>
      <c r="W252" s="21" t="s">
        <v>192</v>
      </c>
      <c r="X252" s="21" t="s">
        <v>44</v>
      </c>
    </row>
    <row r="253" spans="1:24" x14ac:dyDescent="0.25">
      <c r="A253" s="21" t="str">
        <f t="shared" si="3"/>
        <v>Utillajes</v>
      </c>
      <c r="B253" s="21" t="s">
        <v>966</v>
      </c>
      <c r="C253" s="21" t="s">
        <v>873</v>
      </c>
      <c r="D253" s="21" t="s">
        <v>874</v>
      </c>
      <c r="F253" s="21" t="s">
        <v>105</v>
      </c>
      <c r="G253" s="21" t="s">
        <v>875</v>
      </c>
      <c r="H253" s="21" t="s">
        <v>38</v>
      </c>
      <c r="J253" s="21" t="s">
        <v>125</v>
      </c>
      <c r="K253" s="21" t="s">
        <v>126</v>
      </c>
      <c r="L253" s="23">
        <v>38012</v>
      </c>
      <c r="M253" s="23">
        <v>38509</v>
      </c>
      <c r="S253" s="21" t="s">
        <v>41</v>
      </c>
      <c r="U253" s="21" t="s">
        <v>42</v>
      </c>
      <c r="V253" s="21">
        <v>0</v>
      </c>
      <c r="W253" s="21" t="s">
        <v>192</v>
      </c>
      <c r="X253" s="21" t="s">
        <v>44</v>
      </c>
    </row>
    <row r="254" spans="1:24" x14ac:dyDescent="0.25">
      <c r="A254" s="21" t="str">
        <f t="shared" si="3"/>
        <v>Utillajes</v>
      </c>
      <c r="B254" s="21" t="s">
        <v>967</v>
      </c>
      <c r="C254" s="21" t="s">
        <v>873</v>
      </c>
      <c r="D254" s="21" t="s">
        <v>874</v>
      </c>
      <c r="F254" s="21" t="s">
        <v>105</v>
      </c>
      <c r="G254" s="21" t="s">
        <v>875</v>
      </c>
      <c r="H254" s="21" t="s">
        <v>38</v>
      </c>
      <c r="J254" s="21" t="s">
        <v>125</v>
      </c>
      <c r="K254" s="21" t="s">
        <v>126</v>
      </c>
      <c r="L254" s="23">
        <v>38012</v>
      </c>
      <c r="M254" s="23">
        <v>38509</v>
      </c>
      <c r="S254" s="21" t="s">
        <v>41</v>
      </c>
      <c r="U254" s="21" t="s">
        <v>42</v>
      </c>
      <c r="V254" s="21">
        <v>0</v>
      </c>
      <c r="W254" s="21" t="s">
        <v>192</v>
      </c>
      <c r="X254" s="21" t="s">
        <v>44</v>
      </c>
    </row>
    <row r="255" spans="1:24" x14ac:dyDescent="0.25">
      <c r="A255" s="21" t="str">
        <f t="shared" si="3"/>
        <v>Utillajes</v>
      </c>
      <c r="B255" s="21" t="s">
        <v>968</v>
      </c>
      <c r="C255" s="21" t="s">
        <v>873</v>
      </c>
      <c r="D255" s="21" t="s">
        <v>874</v>
      </c>
      <c r="F255" s="21" t="s">
        <v>105</v>
      </c>
      <c r="G255" s="21" t="s">
        <v>875</v>
      </c>
      <c r="H255" s="21" t="s">
        <v>38</v>
      </c>
      <c r="J255" s="21" t="s">
        <v>125</v>
      </c>
      <c r="K255" s="21" t="s">
        <v>126</v>
      </c>
      <c r="L255" s="23">
        <v>38012</v>
      </c>
      <c r="M255" s="23">
        <v>38509</v>
      </c>
      <c r="S255" s="21" t="s">
        <v>41</v>
      </c>
      <c r="U255" s="21" t="s">
        <v>42</v>
      </c>
      <c r="V255" s="21">
        <v>0</v>
      </c>
      <c r="W255" s="21" t="s">
        <v>192</v>
      </c>
      <c r="X255" s="21" t="s">
        <v>44</v>
      </c>
    </row>
    <row r="256" spans="1:24" x14ac:dyDescent="0.25">
      <c r="A256" s="21" t="str">
        <f t="shared" si="3"/>
        <v>Utillajes</v>
      </c>
      <c r="B256" s="21" t="s">
        <v>969</v>
      </c>
      <c r="C256" s="21" t="s">
        <v>873</v>
      </c>
      <c r="D256" s="21" t="s">
        <v>874</v>
      </c>
      <c r="F256" s="21" t="s">
        <v>105</v>
      </c>
      <c r="G256" s="21" t="s">
        <v>875</v>
      </c>
      <c r="H256" s="21" t="s">
        <v>38</v>
      </c>
      <c r="J256" s="21" t="s">
        <v>125</v>
      </c>
      <c r="K256" s="21" t="s">
        <v>126</v>
      </c>
      <c r="L256" s="23">
        <v>38012</v>
      </c>
      <c r="M256" s="23">
        <v>38509</v>
      </c>
      <c r="S256" s="21" t="s">
        <v>41</v>
      </c>
      <c r="U256" s="21" t="s">
        <v>42</v>
      </c>
      <c r="V256" s="21">
        <v>0</v>
      </c>
      <c r="W256" s="21" t="s">
        <v>192</v>
      </c>
      <c r="X256" s="21" t="s">
        <v>44</v>
      </c>
    </row>
    <row r="257" spans="1:30" x14ac:dyDescent="0.25">
      <c r="A257" s="21" t="str">
        <f t="shared" si="3"/>
        <v>Utillajes</v>
      </c>
      <c r="B257" s="21" t="s">
        <v>970</v>
      </c>
      <c r="C257" s="21" t="s">
        <v>873</v>
      </c>
      <c r="D257" s="21" t="s">
        <v>874</v>
      </c>
      <c r="F257" s="21" t="s">
        <v>105</v>
      </c>
      <c r="G257" s="21" t="s">
        <v>875</v>
      </c>
      <c r="H257" s="21" t="s">
        <v>38</v>
      </c>
      <c r="J257" s="21" t="s">
        <v>125</v>
      </c>
      <c r="K257" s="21" t="s">
        <v>126</v>
      </c>
      <c r="L257" s="23">
        <v>38012</v>
      </c>
      <c r="M257" s="23">
        <v>38509</v>
      </c>
      <c r="S257" s="21" t="s">
        <v>41</v>
      </c>
      <c r="U257" s="21" t="s">
        <v>42</v>
      </c>
      <c r="V257" s="21">
        <v>0</v>
      </c>
      <c r="W257" s="21" t="s">
        <v>192</v>
      </c>
      <c r="X257" s="21" t="s">
        <v>44</v>
      </c>
    </row>
    <row r="258" spans="1:30" x14ac:dyDescent="0.25">
      <c r="A258" s="21" t="str">
        <f t="shared" si="3"/>
        <v>Utillajes</v>
      </c>
      <c r="B258" s="21" t="s">
        <v>971</v>
      </c>
      <c r="C258" s="21" t="s">
        <v>873</v>
      </c>
      <c r="D258" s="21" t="s">
        <v>874</v>
      </c>
      <c r="F258" s="21" t="s">
        <v>105</v>
      </c>
      <c r="G258" s="21" t="s">
        <v>875</v>
      </c>
      <c r="H258" s="21" t="s">
        <v>38</v>
      </c>
      <c r="J258" s="21" t="s">
        <v>125</v>
      </c>
      <c r="K258" s="21" t="s">
        <v>126</v>
      </c>
      <c r="L258" s="23">
        <v>38012</v>
      </c>
      <c r="M258" s="23">
        <v>38509</v>
      </c>
      <c r="S258" s="21" t="s">
        <v>41</v>
      </c>
      <c r="U258" s="21" t="s">
        <v>42</v>
      </c>
      <c r="V258" s="21">
        <v>0</v>
      </c>
      <c r="W258" s="21" t="s">
        <v>192</v>
      </c>
      <c r="X258" s="21" t="s">
        <v>44</v>
      </c>
    </row>
    <row r="259" spans="1:30" x14ac:dyDescent="0.25">
      <c r="A259" s="21" t="str">
        <f t="shared" si="3"/>
        <v>Utillajes</v>
      </c>
      <c r="B259" s="21" t="s">
        <v>972</v>
      </c>
      <c r="C259" s="21" t="s">
        <v>873</v>
      </c>
      <c r="D259" s="21" t="s">
        <v>874</v>
      </c>
      <c r="F259" s="21" t="s">
        <v>105</v>
      </c>
      <c r="G259" s="21" t="s">
        <v>875</v>
      </c>
      <c r="H259" s="21" t="s">
        <v>38</v>
      </c>
      <c r="J259" s="21" t="s">
        <v>125</v>
      </c>
      <c r="K259" s="21" t="s">
        <v>126</v>
      </c>
      <c r="L259" s="23">
        <v>38012</v>
      </c>
      <c r="M259" s="23">
        <v>38509</v>
      </c>
      <c r="S259" s="21" t="s">
        <v>41</v>
      </c>
      <c r="U259" s="21" t="s">
        <v>42</v>
      </c>
      <c r="V259" s="21">
        <v>0</v>
      </c>
      <c r="W259" s="21" t="s">
        <v>192</v>
      </c>
      <c r="X259" s="21" t="s">
        <v>44</v>
      </c>
    </row>
    <row r="260" spans="1:30" x14ac:dyDescent="0.25">
      <c r="A260" s="21" t="str">
        <f t="shared" ref="A260:A323" si="4">+IF(A259="",B259,A259)</f>
        <v>Utillajes</v>
      </c>
      <c r="B260" s="21" t="s">
        <v>973</v>
      </c>
      <c r="C260" s="21" t="s">
        <v>873</v>
      </c>
      <c r="D260" s="21" t="s">
        <v>874</v>
      </c>
      <c r="F260" s="21" t="s">
        <v>105</v>
      </c>
      <c r="G260" s="21" t="s">
        <v>875</v>
      </c>
      <c r="H260" s="21" t="s">
        <v>38</v>
      </c>
      <c r="J260" s="21" t="s">
        <v>125</v>
      </c>
      <c r="K260" s="21" t="s">
        <v>126</v>
      </c>
      <c r="L260" s="23">
        <v>38012</v>
      </c>
      <c r="M260" s="23">
        <v>38509</v>
      </c>
      <c r="S260" s="21" t="s">
        <v>41</v>
      </c>
      <c r="U260" s="21" t="s">
        <v>42</v>
      </c>
      <c r="V260" s="21">
        <v>0</v>
      </c>
      <c r="W260" s="21" t="s">
        <v>192</v>
      </c>
      <c r="X260" s="21" t="s">
        <v>44</v>
      </c>
    </row>
    <row r="261" spans="1:30" x14ac:dyDescent="0.25">
      <c r="A261" s="21" t="str">
        <f t="shared" si="4"/>
        <v>Utillajes</v>
      </c>
      <c r="B261" s="21" t="s">
        <v>974</v>
      </c>
      <c r="C261" s="21" t="s">
        <v>873</v>
      </c>
      <c r="D261" s="21" t="s">
        <v>874</v>
      </c>
      <c r="F261" s="21" t="s">
        <v>105</v>
      </c>
      <c r="G261" s="21" t="s">
        <v>875</v>
      </c>
      <c r="H261" s="21" t="s">
        <v>38</v>
      </c>
      <c r="J261" s="21" t="s">
        <v>125</v>
      </c>
      <c r="K261" s="21" t="s">
        <v>126</v>
      </c>
      <c r="L261" s="23">
        <v>38012</v>
      </c>
      <c r="M261" s="23">
        <v>38509</v>
      </c>
      <c r="S261" s="21" t="s">
        <v>41</v>
      </c>
      <c r="U261" s="21" t="s">
        <v>42</v>
      </c>
      <c r="V261" s="21">
        <v>0</v>
      </c>
      <c r="W261" s="21" t="s">
        <v>192</v>
      </c>
      <c r="X261" s="21" t="s">
        <v>44</v>
      </c>
    </row>
    <row r="262" spans="1:30" x14ac:dyDescent="0.25">
      <c r="A262" s="21" t="str">
        <f t="shared" si="4"/>
        <v>Utillajes</v>
      </c>
      <c r="B262" s="21" t="s">
        <v>975</v>
      </c>
      <c r="C262" s="21" t="s">
        <v>873</v>
      </c>
      <c r="D262" s="21" t="s">
        <v>874</v>
      </c>
      <c r="F262" s="21" t="s">
        <v>105</v>
      </c>
      <c r="G262" s="21" t="s">
        <v>875</v>
      </c>
      <c r="H262" s="21" t="s">
        <v>38</v>
      </c>
      <c r="J262" s="21" t="s">
        <v>125</v>
      </c>
      <c r="K262" s="21" t="s">
        <v>126</v>
      </c>
      <c r="L262" s="23">
        <v>38012</v>
      </c>
      <c r="M262" s="23">
        <v>38509</v>
      </c>
      <c r="S262" s="21" t="s">
        <v>41</v>
      </c>
      <c r="U262" s="21" t="s">
        <v>42</v>
      </c>
      <c r="V262" s="21">
        <v>0</v>
      </c>
      <c r="W262" s="21" t="s">
        <v>192</v>
      </c>
      <c r="X262" s="21" t="s">
        <v>44</v>
      </c>
    </row>
    <row r="263" spans="1:30" x14ac:dyDescent="0.25">
      <c r="A263" s="21" t="str">
        <f t="shared" si="4"/>
        <v>Utillajes</v>
      </c>
      <c r="B263" s="21" t="s">
        <v>976</v>
      </c>
      <c r="C263" s="21" t="s">
        <v>873</v>
      </c>
      <c r="D263" s="21" t="s">
        <v>874</v>
      </c>
      <c r="F263" s="21" t="s">
        <v>105</v>
      </c>
      <c r="G263" s="21" t="s">
        <v>875</v>
      </c>
      <c r="H263" s="21" t="s">
        <v>38</v>
      </c>
      <c r="J263" s="21" t="s">
        <v>125</v>
      </c>
      <c r="K263" s="21" t="s">
        <v>126</v>
      </c>
      <c r="L263" s="23">
        <v>38012</v>
      </c>
      <c r="M263" s="23">
        <v>38509</v>
      </c>
      <c r="S263" s="21" t="s">
        <v>41</v>
      </c>
      <c r="U263" s="21" t="s">
        <v>42</v>
      </c>
      <c r="V263" s="21">
        <v>0</v>
      </c>
      <c r="W263" s="21" t="s">
        <v>192</v>
      </c>
      <c r="X263" s="21" t="s">
        <v>44</v>
      </c>
    </row>
    <row r="264" spans="1:30" x14ac:dyDescent="0.25">
      <c r="A264" s="21" t="str">
        <f t="shared" si="4"/>
        <v>Utillajes</v>
      </c>
      <c r="B264" s="21" t="s">
        <v>977</v>
      </c>
      <c r="C264" s="21" t="s">
        <v>873</v>
      </c>
      <c r="D264" s="21" t="s">
        <v>874</v>
      </c>
      <c r="F264" s="21" t="s">
        <v>105</v>
      </c>
      <c r="G264" s="21" t="s">
        <v>875</v>
      </c>
      <c r="H264" s="21" t="s">
        <v>38</v>
      </c>
      <c r="J264" s="21" t="s">
        <v>125</v>
      </c>
      <c r="K264" s="21" t="s">
        <v>126</v>
      </c>
      <c r="L264" s="23">
        <v>38012</v>
      </c>
      <c r="M264" s="23">
        <v>38509</v>
      </c>
      <c r="S264" s="21" t="s">
        <v>41</v>
      </c>
      <c r="U264" s="21" t="s">
        <v>42</v>
      </c>
      <c r="V264" s="21">
        <v>0</v>
      </c>
      <c r="W264" s="21" t="s">
        <v>192</v>
      </c>
      <c r="X264" s="21" t="s">
        <v>44</v>
      </c>
    </row>
    <row r="265" spans="1:30" x14ac:dyDescent="0.25">
      <c r="A265" s="21" t="str">
        <f t="shared" si="4"/>
        <v>Utillajes</v>
      </c>
      <c r="B265" s="21" t="s">
        <v>1000</v>
      </c>
      <c r="C265" s="21" t="s">
        <v>1001</v>
      </c>
      <c r="D265" s="21" t="s">
        <v>1002</v>
      </c>
      <c r="F265" s="21" t="s">
        <v>105</v>
      </c>
      <c r="G265" s="21" t="s">
        <v>1003</v>
      </c>
      <c r="H265" s="21" t="s">
        <v>38</v>
      </c>
      <c r="J265" s="21" t="s">
        <v>146</v>
      </c>
      <c r="K265" s="21" t="s">
        <v>140</v>
      </c>
      <c r="L265" s="23">
        <v>38012</v>
      </c>
      <c r="M265" s="23">
        <v>38013</v>
      </c>
      <c r="S265" s="21" t="s">
        <v>41</v>
      </c>
      <c r="U265" s="21" t="s">
        <v>111</v>
      </c>
      <c r="V265" s="21">
        <v>0</v>
      </c>
      <c r="W265" s="21" t="s">
        <v>147</v>
      </c>
      <c r="X265" s="21" t="s">
        <v>44</v>
      </c>
    </row>
    <row r="266" spans="1:30" x14ac:dyDescent="0.25">
      <c r="A266" s="21" t="str">
        <f t="shared" si="4"/>
        <v>Utillajes</v>
      </c>
      <c r="B266" s="21" t="s">
        <v>1004</v>
      </c>
      <c r="C266" s="21" t="s">
        <v>1005</v>
      </c>
      <c r="D266" s="21" t="s">
        <v>1006</v>
      </c>
      <c r="E266" s="21" t="s">
        <v>1007</v>
      </c>
      <c r="F266" s="21" t="s">
        <v>382</v>
      </c>
      <c r="H266" s="21" t="s">
        <v>38</v>
      </c>
      <c r="K266" s="21" t="s">
        <v>311</v>
      </c>
      <c r="L266" s="23">
        <v>39230</v>
      </c>
      <c r="M266" s="23">
        <v>39230</v>
      </c>
      <c r="P266" s="23">
        <v>39961</v>
      </c>
      <c r="R266" s="23">
        <v>39961</v>
      </c>
      <c r="S266" s="21" t="s">
        <v>356</v>
      </c>
      <c r="U266" s="21" t="s">
        <v>42</v>
      </c>
      <c r="V266" s="21">
        <v>0</v>
      </c>
      <c r="W266" s="21" t="s">
        <v>197</v>
      </c>
      <c r="X266" s="21" t="s">
        <v>44</v>
      </c>
      <c r="Z266" s="21" t="s">
        <v>113</v>
      </c>
    </row>
    <row r="267" spans="1:30" x14ac:dyDescent="0.25">
      <c r="A267" s="21" t="str">
        <f t="shared" si="4"/>
        <v>Utillajes</v>
      </c>
      <c r="B267" s="21" t="s">
        <v>1008</v>
      </c>
      <c r="C267" s="21" t="s">
        <v>1005</v>
      </c>
      <c r="D267" s="21" t="s">
        <v>1009</v>
      </c>
      <c r="E267" s="21" t="s">
        <v>1010</v>
      </c>
      <c r="F267" s="21" t="s">
        <v>382</v>
      </c>
      <c r="H267" s="21" t="s">
        <v>38</v>
      </c>
      <c r="K267" s="21" t="s">
        <v>311</v>
      </c>
      <c r="L267" s="23">
        <v>39230</v>
      </c>
      <c r="M267" s="23">
        <v>39230</v>
      </c>
      <c r="P267" s="23">
        <v>39961</v>
      </c>
      <c r="R267" s="23">
        <v>39961</v>
      </c>
      <c r="S267" s="21" t="s">
        <v>356</v>
      </c>
      <c r="U267" s="21" t="s">
        <v>42</v>
      </c>
      <c r="V267" s="21">
        <v>0</v>
      </c>
      <c r="W267" s="21" t="s">
        <v>197</v>
      </c>
      <c r="X267" s="21" t="s">
        <v>44</v>
      </c>
      <c r="Z267" s="21" t="s">
        <v>113</v>
      </c>
    </row>
    <row r="268" spans="1:30" x14ac:dyDescent="0.25">
      <c r="A268" s="21" t="str">
        <f t="shared" si="4"/>
        <v>Utillajes</v>
      </c>
      <c r="B268" s="21" t="s">
        <v>1011</v>
      </c>
      <c r="C268" s="21" t="s">
        <v>1005</v>
      </c>
      <c r="D268" s="21" t="s">
        <v>1012</v>
      </c>
      <c r="E268" s="21" t="s">
        <v>1013</v>
      </c>
      <c r="F268" s="21" t="s">
        <v>1014</v>
      </c>
      <c r="H268" s="21" t="s">
        <v>38</v>
      </c>
      <c r="K268" s="21" t="s">
        <v>311</v>
      </c>
      <c r="L268" s="23">
        <v>39230</v>
      </c>
      <c r="M268" s="23">
        <v>39230</v>
      </c>
      <c r="P268" s="23">
        <v>39961</v>
      </c>
      <c r="R268" s="23">
        <v>39961</v>
      </c>
      <c r="S268" s="21" t="s">
        <v>356</v>
      </c>
      <c r="U268" s="21" t="s">
        <v>42</v>
      </c>
      <c r="V268" s="21">
        <v>0</v>
      </c>
      <c r="W268" s="21" t="s">
        <v>197</v>
      </c>
      <c r="X268" s="21" t="s">
        <v>44</v>
      </c>
      <c r="Z268" s="21" t="s">
        <v>113</v>
      </c>
    </row>
    <row r="269" spans="1:30" x14ac:dyDescent="0.25">
      <c r="A269" s="21" t="str">
        <f t="shared" si="4"/>
        <v>Utillajes</v>
      </c>
      <c r="B269" s="21" t="s">
        <v>1015</v>
      </c>
      <c r="C269" s="21" t="s">
        <v>1005</v>
      </c>
      <c r="D269" s="21" t="s">
        <v>1016</v>
      </c>
      <c r="E269" s="21" t="s">
        <v>1017</v>
      </c>
      <c r="F269" s="21" t="s">
        <v>382</v>
      </c>
      <c r="H269" s="21" t="s">
        <v>38</v>
      </c>
      <c r="K269" s="21" t="s">
        <v>311</v>
      </c>
      <c r="L269" s="23">
        <v>39230</v>
      </c>
      <c r="M269" s="23">
        <v>39230</v>
      </c>
      <c r="P269" s="23">
        <v>39961</v>
      </c>
      <c r="R269" s="23">
        <v>39961</v>
      </c>
      <c r="S269" s="21" t="s">
        <v>356</v>
      </c>
      <c r="U269" s="21" t="s">
        <v>42</v>
      </c>
      <c r="V269" s="21">
        <v>0</v>
      </c>
      <c r="W269" s="21" t="s">
        <v>197</v>
      </c>
      <c r="X269" s="21" t="s">
        <v>44</v>
      </c>
      <c r="Z269" s="21" t="s">
        <v>113</v>
      </c>
    </row>
    <row r="270" spans="1:30" x14ac:dyDescent="0.25">
      <c r="A270" s="21" t="str">
        <f t="shared" si="4"/>
        <v>Utillajes</v>
      </c>
      <c r="B270" s="21" t="s">
        <v>1018</v>
      </c>
      <c r="C270" s="21" t="s">
        <v>1005</v>
      </c>
      <c r="D270" s="21" t="s">
        <v>1019</v>
      </c>
      <c r="E270" s="21" t="s">
        <v>1020</v>
      </c>
      <c r="F270" s="21" t="s">
        <v>382</v>
      </c>
      <c r="H270" s="21" t="s">
        <v>38</v>
      </c>
      <c r="K270" s="21" t="s">
        <v>311</v>
      </c>
      <c r="L270" s="23">
        <v>39230</v>
      </c>
      <c r="M270" s="23">
        <v>39230</v>
      </c>
      <c r="P270" s="23">
        <v>39961</v>
      </c>
      <c r="R270" s="23">
        <v>39961</v>
      </c>
      <c r="S270" s="21" t="s">
        <v>356</v>
      </c>
      <c r="U270" s="21" t="s">
        <v>42</v>
      </c>
      <c r="V270" s="21">
        <v>0</v>
      </c>
      <c r="W270" s="21" t="s">
        <v>197</v>
      </c>
      <c r="X270" s="21" t="s">
        <v>44</v>
      </c>
      <c r="Z270" s="21" t="s">
        <v>113</v>
      </c>
    </row>
    <row r="271" spans="1:30" x14ac:dyDescent="0.25">
      <c r="A271" s="21" t="str">
        <f t="shared" si="4"/>
        <v>Utillajes</v>
      </c>
      <c r="B271" s="21" t="s">
        <v>1021</v>
      </c>
      <c r="C271" s="21" t="s">
        <v>1005</v>
      </c>
      <c r="D271" s="21" t="s">
        <v>1022</v>
      </c>
      <c r="E271" s="21" t="s">
        <v>1023</v>
      </c>
      <c r="F271" s="21" t="s">
        <v>105</v>
      </c>
      <c r="G271" s="21" t="s">
        <v>1024</v>
      </c>
      <c r="H271" s="21" t="s">
        <v>38</v>
      </c>
      <c r="J271" s="21" t="s">
        <v>139</v>
      </c>
      <c r="K271" s="21" t="s">
        <v>140</v>
      </c>
      <c r="L271" s="23">
        <v>38012</v>
      </c>
      <c r="M271" s="23">
        <v>38013</v>
      </c>
      <c r="P271" s="23">
        <v>38744</v>
      </c>
      <c r="R271" s="23">
        <v>38744</v>
      </c>
      <c r="S271" s="21" t="s">
        <v>41</v>
      </c>
      <c r="U271" s="21" t="s">
        <v>42</v>
      </c>
      <c r="V271" s="21">
        <v>0</v>
      </c>
      <c r="W271" s="21" t="s">
        <v>43</v>
      </c>
      <c r="X271" s="21" t="s">
        <v>44</v>
      </c>
      <c r="Z271" s="21" t="s">
        <v>113</v>
      </c>
      <c r="AD271" s="23">
        <v>37918</v>
      </c>
    </row>
    <row r="272" spans="1:30" x14ac:dyDescent="0.25">
      <c r="A272" s="21" t="str">
        <f t="shared" si="4"/>
        <v>Utillajes</v>
      </c>
      <c r="B272" s="21" t="s">
        <v>1025</v>
      </c>
      <c r="C272" s="21" t="s">
        <v>1005</v>
      </c>
      <c r="D272" s="21" t="s">
        <v>1022</v>
      </c>
      <c r="E272" s="21" t="s">
        <v>1026</v>
      </c>
      <c r="F272" s="21" t="s">
        <v>105</v>
      </c>
      <c r="G272" s="21" t="s">
        <v>1027</v>
      </c>
      <c r="H272" s="21" t="s">
        <v>38</v>
      </c>
      <c r="J272" s="21" t="s">
        <v>139</v>
      </c>
      <c r="K272" s="21" t="s">
        <v>140</v>
      </c>
      <c r="L272" s="23">
        <v>38012</v>
      </c>
      <c r="M272" s="23">
        <v>38013</v>
      </c>
      <c r="P272" s="23">
        <v>38744</v>
      </c>
      <c r="R272" s="23">
        <v>38744</v>
      </c>
      <c r="S272" s="21" t="s">
        <v>41</v>
      </c>
      <c r="U272" s="21" t="s">
        <v>42</v>
      </c>
      <c r="V272" s="21">
        <v>0</v>
      </c>
      <c r="W272" s="21" t="s">
        <v>43</v>
      </c>
      <c r="X272" s="21" t="s">
        <v>44</v>
      </c>
      <c r="Z272" s="21" t="s">
        <v>113</v>
      </c>
      <c r="AD272" s="23">
        <v>37918</v>
      </c>
    </row>
    <row r="273" spans="1:29" x14ac:dyDescent="0.25">
      <c r="A273" s="21" t="str">
        <f t="shared" si="4"/>
        <v>Utillajes</v>
      </c>
      <c r="B273" s="21" t="s">
        <v>1032</v>
      </c>
      <c r="C273" s="21" t="s">
        <v>1033</v>
      </c>
      <c r="D273" s="21" t="s">
        <v>1034</v>
      </c>
      <c r="F273" s="21" t="s">
        <v>105</v>
      </c>
      <c r="G273" s="21" t="s">
        <v>1035</v>
      </c>
      <c r="H273" s="21" t="s">
        <v>38</v>
      </c>
      <c r="J273" s="21" t="s">
        <v>125</v>
      </c>
      <c r="K273" s="21" t="s">
        <v>126</v>
      </c>
      <c r="L273" s="23">
        <v>38012</v>
      </c>
      <c r="M273" s="23">
        <v>38013</v>
      </c>
      <c r="S273" s="21" t="s">
        <v>41</v>
      </c>
      <c r="U273" s="21" t="s">
        <v>42</v>
      </c>
      <c r="V273" s="21">
        <v>0</v>
      </c>
      <c r="W273" s="21" t="s">
        <v>128</v>
      </c>
      <c r="X273" s="21" t="s">
        <v>44</v>
      </c>
    </row>
    <row r="274" spans="1:29" x14ac:dyDescent="0.25">
      <c r="A274" s="21" t="str">
        <f t="shared" si="4"/>
        <v>Utillajes</v>
      </c>
      <c r="B274" s="21" t="s">
        <v>1036</v>
      </c>
      <c r="C274" s="21" t="s">
        <v>1033</v>
      </c>
      <c r="D274" s="21" t="s">
        <v>1037</v>
      </c>
      <c r="F274" s="21" t="s">
        <v>105</v>
      </c>
      <c r="G274" s="21" t="s">
        <v>1035</v>
      </c>
      <c r="H274" s="21" t="s">
        <v>38</v>
      </c>
      <c r="J274" s="21" t="s">
        <v>125</v>
      </c>
      <c r="K274" s="21" t="s">
        <v>126</v>
      </c>
      <c r="L274" s="23">
        <v>38012</v>
      </c>
      <c r="M274" s="23">
        <v>38013</v>
      </c>
      <c r="S274" s="21" t="s">
        <v>41</v>
      </c>
      <c r="U274" s="21" t="s">
        <v>42</v>
      </c>
      <c r="V274" s="21">
        <v>0</v>
      </c>
      <c r="W274" s="21" t="s">
        <v>128</v>
      </c>
      <c r="X274" s="21" t="s">
        <v>44</v>
      </c>
    </row>
    <row r="275" spans="1:29" x14ac:dyDescent="0.25">
      <c r="A275" s="21" t="str">
        <f t="shared" si="4"/>
        <v>Utillajes</v>
      </c>
      <c r="B275" s="21" t="s">
        <v>1038</v>
      </c>
      <c r="C275" s="21" t="s">
        <v>1039</v>
      </c>
      <c r="D275" s="21" t="s">
        <v>1040</v>
      </c>
      <c r="F275" s="21" t="s">
        <v>105</v>
      </c>
      <c r="G275" s="21" t="s">
        <v>1041</v>
      </c>
      <c r="H275" s="21" t="s">
        <v>38</v>
      </c>
      <c r="J275" s="21" t="s">
        <v>125</v>
      </c>
      <c r="K275" s="21" t="s">
        <v>126</v>
      </c>
      <c r="L275" s="23">
        <v>38012</v>
      </c>
      <c r="M275" s="23">
        <v>38013</v>
      </c>
      <c r="S275" s="21" t="s">
        <v>41</v>
      </c>
      <c r="U275" s="21" t="s">
        <v>42</v>
      </c>
      <c r="V275" s="21">
        <v>0</v>
      </c>
      <c r="W275" s="21" t="s">
        <v>128</v>
      </c>
      <c r="X275" s="21" t="s">
        <v>44</v>
      </c>
    </row>
    <row r="276" spans="1:29" x14ac:dyDescent="0.25">
      <c r="A276" s="21" t="str">
        <f t="shared" si="4"/>
        <v>Utillajes</v>
      </c>
      <c r="B276" s="21" t="s">
        <v>1042</v>
      </c>
      <c r="C276" s="21" t="s">
        <v>1043</v>
      </c>
      <c r="D276" s="21" t="s">
        <v>1044</v>
      </c>
      <c r="F276" s="21" t="s">
        <v>105</v>
      </c>
      <c r="G276" s="21" t="s">
        <v>1045</v>
      </c>
      <c r="H276" s="21" t="s">
        <v>38</v>
      </c>
      <c r="J276" s="21" t="s">
        <v>125</v>
      </c>
      <c r="K276" s="21" t="s">
        <v>126</v>
      </c>
      <c r="L276" s="23">
        <v>38012</v>
      </c>
      <c r="M276" s="23">
        <v>38013</v>
      </c>
      <c r="S276" s="21" t="s">
        <v>41</v>
      </c>
      <c r="U276" s="21" t="s">
        <v>42</v>
      </c>
      <c r="V276" s="21">
        <v>0</v>
      </c>
      <c r="W276" s="21" t="s">
        <v>128</v>
      </c>
      <c r="X276" s="21" t="s">
        <v>44</v>
      </c>
    </row>
    <row r="277" spans="1:29" x14ac:dyDescent="0.25">
      <c r="A277" s="21" t="str">
        <f t="shared" si="4"/>
        <v>Utillajes</v>
      </c>
      <c r="B277" s="21" t="s">
        <v>1051</v>
      </c>
      <c r="C277" s="21" t="s">
        <v>1048</v>
      </c>
      <c r="D277" s="21" t="s">
        <v>1049</v>
      </c>
      <c r="F277" s="21" t="s">
        <v>105</v>
      </c>
      <c r="G277" s="21" t="s">
        <v>1050</v>
      </c>
      <c r="H277" s="21" t="s">
        <v>38</v>
      </c>
      <c r="J277" s="21" t="s">
        <v>125</v>
      </c>
      <c r="K277" s="21" t="s">
        <v>126</v>
      </c>
      <c r="L277" s="23">
        <v>38012</v>
      </c>
      <c r="M277" s="23">
        <v>38013</v>
      </c>
      <c r="S277" s="21" t="s">
        <v>41</v>
      </c>
      <c r="U277" s="21" t="s">
        <v>42</v>
      </c>
      <c r="V277" s="21">
        <v>0</v>
      </c>
      <c r="W277" s="21" t="s">
        <v>865</v>
      </c>
      <c r="X277" s="21" t="s">
        <v>44</v>
      </c>
    </row>
    <row r="278" spans="1:29" x14ac:dyDescent="0.25">
      <c r="A278" s="21" t="str">
        <f t="shared" si="4"/>
        <v>Utillajes</v>
      </c>
      <c r="B278" s="21" t="s">
        <v>1052</v>
      </c>
      <c r="C278" s="21" t="s">
        <v>1053</v>
      </c>
      <c r="D278" s="21" t="s">
        <v>1054</v>
      </c>
      <c r="F278" s="21" t="s">
        <v>105</v>
      </c>
      <c r="G278" s="21" t="s">
        <v>1055</v>
      </c>
      <c r="H278" s="21" t="s">
        <v>38</v>
      </c>
      <c r="J278" s="21" t="s">
        <v>125</v>
      </c>
      <c r="K278" s="21" t="s">
        <v>126</v>
      </c>
      <c r="L278" s="23">
        <v>38012</v>
      </c>
      <c r="M278" s="23">
        <v>38013</v>
      </c>
      <c r="S278" s="21" t="s">
        <v>41</v>
      </c>
      <c r="U278" s="21" t="s">
        <v>42</v>
      </c>
      <c r="V278" s="21">
        <v>0</v>
      </c>
      <c r="W278" s="21" t="s">
        <v>128</v>
      </c>
      <c r="X278" s="21" t="s">
        <v>44</v>
      </c>
    </row>
    <row r="279" spans="1:29" x14ac:dyDescent="0.25">
      <c r="A279" s="21" t="str">
        <f t="shared" si="4"/>
        <v>Utillajes</v>
      </c>
      <c r="B279" s="21" t="s">
        <v>1056</v>
      </c>
      <c r="C279" s="21" t="s">
        <v>1053</v>
      </c>
      <c r="D279" s="21" t="s">
        <v>1054</v>
      </c>
      <c r="F279" s="21" t="s">
        <v>105</v>
      </c>
      <c r="G279" s="21" t="s">
        <v>1055</v>
      </c>
      <c r="H279" s="21" t="s">
        <v>38</v>
      </c>
      <c r="J279" s="21" t="s">
        <v>107</v>
      </c>
      <c r="K279" s="21" t="s">
        <v>108</v>
      </c>
      <c r="L279" s="23">
        <v>38012</v>
      </c>
      <c r="M279" s="23">
        <v>38013</v>
      </c>
      <c r="S279" s="21" t="s">
        <v>41</v>
      </c>
      <c r="U279" s="21" t="s">
        <v>42</v>
      </c>
      <c r="V279" s="21">
        <v>0</v>
      </c>
      <c r="W279" s="21" t="s">
        <v>108</v>
      </c>
      <c r="X279" s="21" t="s">
        <v>44</v>
      </c>
    </row>
    <row r="280" spans="1:29" x14ac:dyDescent="0.25">
      <c r="A280" s="21" t="str">
        <f t="shared" si="4"/>
        <v>Utillajes</v>
      </c>
      <c r="B280" s="21" t="s">
        <v>1057</v>
      </c>
      <c r="C280" s="21" t="s">
        <v>991</v>
      </c>
      <c r="F280" s="21" t="s">
        <v>105</v>
      </c>
      <c r="G280" s="21" t="s">
        <v>1058</v>
      </c>
      <c r="H280" s="21" t="s">
        <v>38</v>
      </c>
      <c r="J280" s="21" t="s">
        <v>125</v>
      </c>
      <c r="K280" s="21" t="s">
        <v>126</v>
      </c>
      <c r="L280" s="23">
        <v>38012</v>
      </c>
      <c r="M280" s="23">
        <v>38013</v>
      </c>
      <c r="S280" s="21" t="s">
        <v>41</v>
      </c>
      <c r="U280" s="21" t="s">
        <v>42</v>
      </c>
      <c r="V280" s="21">
        <v>0</v>
      </c>
      <c r="W280" s="21" t="s">
        <v>128</v>
      </c>
      <c r="X280" s="21" t="s">
        <v>44</v>
      </c>
    </row>
    <row r="281" spans="1:29" x14ac:dyDescent="0.25">
      <c r="A281" s="21" t="str">
        <f t="shared" si="4"/>
        <v>Utillajes</v>
      </c>
      <c r="B281" s="21" t="s">
        <v>1059</v>
      </c>
      <c r="C281" s="21" t="s">
        <v>991</v>
      </c>
      <c r="F281" s="21" t="s">
        <v>105</v>
      </c>
      <c r="G281" s="21" t="s">
        <v>1058</v>
      </c>
      <c r="H281" s="21" t="s">
        <v>38</v>
      </c>
      <c r="J281" s="21" t="s">
        <v>125</v>
      </c>
      <c r="K281" s="21" t="s">
        <v>126</v>
      </c>
      <c r="L281" s="23">
        <v>38012</v>
      </c>
      <c r="M281" s="23">
        <v>38013</v>
      </c>
      <c r="S281" s="21" t="s">
        <v>41</v>
      </c>
      <c r="U281" s="21" t="s">
        <v>42</v>
      </c>
      <c r="V281" s="21">
        <v>0</v>
      </c>
      <c r="W281" s="21" t="s">
        <v>128</v>
      </c>
      <c r="X281" s="21" t="s">
        <v>44</v>
      </c>
    </row>
    <row r="282" spans="1:29" x14ac:dyDescent="0.25">
      <c r="A282" s="21" t="str">
        <f t="shared" si="4"/>
        <v>Utillajes</v>
      </c>
      <c r="B282" s="21" t="s">
        <v>1060</v>
      </c>
      <c r="C282" s="21" t="s">
        <v>1061</v>
      </c>
      <c r="D282" s="21" t="s">
        <v>1062</v>
      </c>
      <c r="F282" s="21" t="s">
        <v>1063</v>
      </c>
      <c r="H282" s="21" t="s">
        <v>38</v>
      </c>
      <c r="J282" s="21" t="s">
        <v>125</v>
      </c>
      <c r="K282" s="21" t="s">
        <v>126</v>
      </c>
      <c r="L282" s="23">
        <v>38012</v>
      </c>
      <c r="M282" s="23">
        <v>38013</v>
      </c>
      <c r="U282" s="21" t="s">
        <v>42</v>
      </c>
      <c r="V282" s="21">
        <v>0</v>
      </c>
      <c r="W282" s="21" t="s">
        <v>128</v>
      </c>
      <c r="X282" s="21" t="s">
        <v>44</v>
      </c>
    </row>
    <row r="283" spans="1:29" x14ac:dyDescent="0.25">
      <c r="A283" s="21" t="str">
        <f t="shared" si="4"/>
        <v>Utillajes</v>
      </c>
      <c r="B283" s="21" t="s">
        <v>1064</v>
      </c>
      <c r="C283" s="21" t="s">
        <v>1065</v>
      </c>
      <c r="D283" s="21" t="s">
        <v>1066</v>
      </c>
      <c r="F283" s="21" t="s">
        <v>1063</v>
      </c>
      <c r="H283" s="21" t="s">
        <v>38</v>
      </c>
      <c r="J283" s="21" t="s">
        <v>125</v>
      </c>
      <c r="K283" s="21" t="s">
        <v>126</v>
      </c>
      <c r="L283" s="23">
        <v>38012</v>
      </c>
      <c r="M283" s="23">
        <v>38013</v>
      </c>
      <c r="U283" s="21" t="s">
        <v>42</v>
      </c>
      <c r="V283" s="21">
        <v>0</v>
      </c>
      <c r="W283" s="21" t="s">
        <v>128</v>
      </c>
      <c r="X283" s="21" t="s">
        <v>44</v>
      </c>
      <c r="AC283" s="23">
        <v>45384</v>
      </c>
    </row>
    <row r="284" spans="1:29" x14ac:dyDescent="0.25">
      <c r="A284" s="21" t="str">
        <f t="shared" si="4"/>
        <v>Utillajes</v>
      </c>
      <c r="B284" s="21" t="s">
        <v>1067</v>
      </c>
      <c r="C284" s="21" t="s">
        <v>1068</v>
      </c>
      <c r="D284" s="21" t="s">
        <v>1069</v>
      </c>
      <c r="G284" s="21" t="s">
        <v>1063</v>
      </c>
      <c r="H284" s="21" t="s">
        <v>38</v>
      </c>
      <c r="J284" s="21" t="s">
        <v>125</v>
      </c>
      <c r="K284" s="21" t="s">
        <v>126</v>
      </c>
      <c r="L284" s="23">
        <v>38012</v>
      </c>
      <c r="M284" s="23">
        <v>38013</v>
      </c>
      <c r="U284" s="21" t="s">
        <v>42</v>
      </c>
      <c r="V284" s="21">
        <v>0</v>
      </c>
      <c r="W284" s="21" t="s">
        <v>128</v>
      </c>
      <c r="X284" s="21" t="s">
        <v>44</v>
      </c>
    </row>
    <row r="285" spans="1:29" x14ac:dyDescent="0.25">
      <c r="A285" s="21" t="str">
        <f t="shared" si="4"/>
        <v>Utillajes</v>
      </c>
      <c r="B285" s="21" t="s">
        <v>1070</v>
      </c>
      <c r="C285" s="21" t="s">
        <v>1071</v>
      </c>
      <c r="D285" s="21" t="s">
        <v>1072</v>
      </c>
      <c r="F285" s="21" t="s">
        <v>105</v>
      </c>
      <c r="G285" s="21" t="s">
        <v>1073</v>
      </c>
      <c r="H285" s="21" t="s">
        <v>1074</v>
      </c>
      <c r="I285" s="21">
        <v>38125</v>
      </c>
      <c r="J285" s="21" t="s">
        <v>146</v>
      </c>
      <c r="K285" s="21" t="s">
        <v>140</v>
      </c>
      <c r="L285" s="23">
        <v>38012</v>
      </c>
      <c r="M285" s="23">
        <v>38013</v>
      </c>
      <c r="S285" s="21" t="s">
        <v>41</v>
      </c>
      <c r="U285" s="21" t="s">
        <v>42</v>
      </c>
      <c r="V285" s="21">
        <v>0</v>
      </c>
      <c r="W285" s="21" t="s">
        <v>147</v>
      </c>
      <c r="X285" s="21" t="s">
        <v>44</v>
      </c>
    </row>
    <row r="286" spans="1:29" x14ac:dyDescent="0.25">
      <c r="A286" s="21" t="str">
        <f t="shared" si="4"/>
        <v>Utillajes</v>
      </c>
      <c r="B286" s="21" t="s">
        <v>1075</v>
      </c>
      <c r="C286" s="21" t="s">
        <v>1071</v>
      </c>
      <c r="D286" s="21" t="s">
        <v>1076</v>
      </c>
      <c r="F286" s="21" t="s">
        <v>105</v>
      </c>
      <c r="G286" s="21" t="s">
        <v>1073</v>
      </c>
      <c r="H286" s="21" t="s">
        <v>38</v>
      </c>
      <c r="J286" s="21" t="s">
        <v>146</v>
      </c>
      <c r="K286" s="21" t="s">
        <v>140</v>
      </c>
      <c r="L286" s="23">
        <v>38012</v>
      </c>
      <c r="M286" s="23">
        <v>38013</v>
      </c>
      <c r="S286" s="21" t="s">
        <v>41</v>
      </c>
      <c r="U286" s="21" t="s">
        <v>42</v>
      </c>
      <c r="V286" s="21">
        <v>0</v>
      </c>
      <c r="W286" s="21" t="s">
        <v>147</v>
      </c>
      <c r="X286" s="21" t="s">
        <v>44</v>
      </c>
    </row>
    <row r="287" spans="1:29" x14ac:dyDescent="0.25">
      <c r="A287" s="21" t="str">
        <f t="shared" si="4"/>
        <v>Utillajes</v>
      </c>
      <c r="B287" s="21" t="s">
        <v>1077</v>
      </c>
      <c r="C287" s="21" t="s">
        <v>1078</v>
      </c>
      <c r="D287" s="21" t="s">
        <v>1079</v>
      </c>
      <c r="F287" s="21" t="s">
        <v>105</v>
      </c>
      <c r="G287" s="21" t="s">
        <v>1080</v>
      </c>
      <c r="H287" s="21" t="s">
        <v>38</v>
      </c>
      <c r="J287" s="21" t="s">
        <v>146</v>
      </c>
      <c r="K287" s="21" t="s">
        <v>140</v>
      </c>
      <c r="L287" s="23">
        <v>38012</v>
      </c>
      <c r="M287" s="23">
        <v>38013</v>
      </c>
      <c r="S287" s="21" t="s">
        <v>41</v>
      </c>
      <c r="U287" s="21" t="s">
        <v>42</v>
      </c>
      <c r="V287" s="21">
        <v>0</v>
      </c>
      <c r="W287" s="21" t="s">
        <v>147</v>
      </c>
      <c r="X287" s="21" t="s">
        <v>44</v>
      </c>
    </row>
    <row r="288" spans="1:29" x14ac:dyDescent="0.25">
      <c r="A288" s="21" t="str">
        <f t="shared" si="4"/>
        <v>Utillajes</v>
      </c>
      <c r="B288" s="21" t="s">
        <v>1081</v>
      </c>
      <c r="C288" s="21" t="s">
        <v>1078</v>
      </c>
      <c r="D288" s="21" t="s">
        <v>1079</v>
      </c>
      <c r="F288" s="21" t="s">
        <v>105</v>
      </c>
      <c r="G288" s="21" t="s">
        <v>1080</v>
      </c>
      <c r="H288" s="21" t="s">
        <v>38</v>
      </c>
      <c r="J288" s="21" t="s">
        <v>146</v>
      </c>
      <c r="K288" s="21" t="s">
        <v>140</v>
      </c>
      <c r="L288" s="23">
        <v>38012</v>
      </c>
      <c r="M288" s="23">
        <v>38013</v>
      </c>
      <c r="S288" s="21" t="s">
        <v>41</v>
      </c>
      <c r="U288" s="21" t="s">
        <v>42</v>
      </c>
      <c r="V288" s="21">
        <v>0</v>
      </c>
      <c r="W288" s="21" t="s">
        <v>147</v>
      </c>
      <c r="X288" s="21" t="s">
        <v>44</v>
      </c>
    </row>
    <row r="289" spans="1:24" x14ac:dyDescent="0.25">
      <c r="A289" s="21" t="str">
        <f t="shared" si="4"/>
        <v>Utillajes</v>
      </c>
      <c r="B289" s="21" t="s">
        <v>1082</v>
      </c>
      <c r="C289" s="21" t="s">
        <v>1083</v>
      </c>
      <c r="D289" s="21" t="s">
        <v>1084</v>
      </c>
      <c r="F289" s="21" t="s">
        <v>105</v>
      </c>
      <c r="G289" s="21" t="s">
        <v>1085</v>
      </c>
      <c r="H289" s="21" t="s">
        <v>38</v>
      </c>
      <c r="J289" s="21" t="s">
        <v>146</v>
      </c>
      <c r="K289" s="21" t="s">
        <v>140</v>
      </c>
      <c r="L289" s="23">
        <v>38012</v>
      </c>
      <c r="M289" s="23">
        <v>38013</v>
      </c>
      <c r="S289" s="21" t="s">
        <v>41</v>
      </c>
      <c r="U289" s="21" t="s">
        <v>42</v>
      </c>
      <c r="V289" s="21">
        <v>0</v>
      </c>
      <c r="W289" s="21" t="s">
        <v>147</v>
      </c>
      <c r="X289" s="21" t="s">
        <v>44</v>
      </c>
    </row>
    <row r="290" spans="1:24" x14ac:dyDescent="0.25">
      <c r="A290" s="21" t="str">
        <f t="shared" si="4"/>
        <v>Utillajes</v>
      </c>
      <c r="B290" s="21" t="s">
        <v>1086</v>
      </c>
      <c r="C290" s="21" t="s">
        <v>1083</v>
      </c>
      <c r="D290" s="21" t="s">
        <v>1084</v>
      </c>
      <c r="F290" s="21" t="s">
        <v>105</v>
      </c>
      <c r="G290" s="21" t="s">
        <v>1085</v>
      </c>
      <c r="H290" s="21" t="s">
        <v>38</v>
      </c>
      <c r="J290" s="21" t="s">
        <v>146</v>
      </c>
      <c r="K290" s="21" t="s">
        <v>140</v>
      </c>
      <c r="L290" s="23">
        <v>38012</v>
      </c>
      <c r="M290" s="23">
        <v>38013</v>
      </c>
      <c r="S290" s="21" t="s">
        <v>41</v>
      </c>
      <c r="U290" s="21" t="s">
        <v>42</v>
      </c>
      <c r="V290" s="21">
        <v>0</v>
      </c>
      <c r="W290" s="21" t="s">
        <v>147</v>
      </c>
      <c r="X290" s="21" t="s">
        <v>44</v>
      </c>
    </row>
    <row r="291" spans="1:24" x14ac:dyDescent="0.25">
      <c r="A291" s="21" t="str">
        <f t="shared" si="4"/>
        <v>Utillajes</v>
      </c>
      <c r="B291" s="21" t="s">
        <v>1087</v>
      </c>
      <c r="C291" s="21" t="s">
        <v>1088</v>
      </c>
      <c r="D291" s="21" t="s">
        <v>1089</v>
      </c>
      <c r="F291" s="21" t="s">
        <v>105</v>
      </c>
      <c r="G291" s="21" t="s">
        <v>1090</v>
      </c>
      <c r="H291" s="21" t="s">
        <v>38</v>
      </c>
      <c r="J291" s="21" t="s">
        <v>146</v>
      </c>
      <c r="K291" s="21" t="s">
        <v>140</v>
      </c>
      <c r="L291" s="23">
        <v>38012</v>
      </c>
      <c r="M291" s="23">
        <v>38013</v>
      </c>
      <c r="S291" s="21" t="s">
        <v>41</v>
      </c>
      <c r="U291" s="21" t="s">
        <v>42</v>
      </c>
      <c r="V291" s="21">
        <v>0</v>
      </c>
      <c r="W291" s="21" t="s">
        <v>147</v>
      </c>
      <c r="X291" s="21" t="s">
        <v>44</v>
      </c>
    </row>
    <row r="292" spans="1:24" x14ac:dyDescent="0.25">
      <c r="A292" s="21" t="str">
        <f t="shared" si="4"/>
        <v>Utillajes</v>
      </c>
      <c r="B292" s="21" t="s">
        <v>1091</v>
      </c>
      <c r="C292" s="21" t="s">
        <v>1088</v>
      </c>
      <c r="D292" s="21" t="s">
        <v>1089</v>
      </c>
      <c r="F292" s="21" t="s">
        <v>105</v>
      </c>
      <c r="G292" s="21" t="s">
        <v>1090</v>
      </c>
      <c r="H292" s="21" t="s">
        <v>38</v>
      </c>
      <c r="J292" s="21" t="s">
        <v>146</v>
      </c>
      <c r="K292" s="21" t="s">
        <v>140</v>
      </c>
      <c r="L292" s="23">
        <v>38012</v>
      </c>
      <c r="S292" s="21" t="s">
        <v>41</v>
      </c>
      <c r="U292" s="21" t="s">
        <v>42</v>
      </c>
      <c r="V292" s="21">
        <v>0</v>
      </c>
      <c r="W292" s="21" t="s">
        <v>147</v>
      </c>
      <c r="X292" s="21" t="s">
        <v>44</v>
      </c>
    </row>
    <row r="293" spans="1:24" x14ac:dyDescent="0.25">
      <c r="A293" s="21" t="str">
        <f t="shared" si="4"/>
        <v>Utillajes</v>
      </c>
      <c r="B293" s="21" t="s">
        <v>1092</v>
      </c>
      <c r="C293" s="21" t="s">
        <v>1093</v>
      </c>
      <c r="D293" s="21" t="s">
        <v>1094</v>
      </c>
      <c r="F293" s="21" t="s">
        <v>105</v>
      </c>
      <c r="G293" s="21" t="s">
        <v>1095</v>
      </c>
      <c r="H293" s="21" t="s">
        <v>38</v>
      </c>
      <c r="K293" s="21" t="s">
        <v>140</v>
      </c>
      <c r="L293" s="23">
        <v>38012</v>
      </c>
      <c r="S293" s="21" t="s">
        <v>41</v>
      </c>
      <c r="U293" s="21" t="s">
        <v>42</v>
      </c>
      <c r="V293" s="21">
        <v>0</v>
      </c>
      <c r="W293" s="21" t="s">
        <v>147</v>
      </c>
      <c r="X293" s="21" t="s">
        <v>44</v>
      </c>
    </row>
    <row r="294" spans="1:24" x14ac:dyDescent="0.25">
      <c r="A294" s="21" t="str">
        <f t="shared" si="4"/>
        <v>Utillajes</v>
      </c>
      <c r="B294" s="21" t="s">
        <v>1096</v>
      </c>
      <c r="C294" s="21" t="s">
        <v>1097</v>
      </c>
      <c r="D294" s="21" t="s">
        <v>1098</v>
      </c>
      <c r="E294" s="21" t="s">
        <v>1099</v>
      </c>
      <c r="F294" s="21" t="s">
        <v>105</v>
      </c>
      <c r="G294" s="21" t="s">
        <v>1100</v>
      </c>
      <c r="H294" s="21" t="s">
        <v>38</v>
      </c>
      <c r="J294" s="21" t="s">
        <v>125</v>
      </c>
      <c r="K294" s="21" t="s">
        <v>126</v>
      </c>
      <c r="L294" s="23">
        <v>38012</v>
      </c>
      <c r="M294" s="23">
        <v>38013</v>
      </c>
      <c r="S294" s="21" t="s">
        <v>41</v>
      </c>
      <c r="U294" s="21" t="s">
        <v>42</v>
      </c>
      <c r="V294" s="21">
        <v>0</v>
      </c>
      <c r="W294" s="21" t="s">
        <v>128</v>
      </c>
      <c r="X294" s="21" t="s">
        <v>44</v>
      </c>
    </row>
    <row r="295" spans="1:24" x14ac:dyDescent="0.25">
      <c r="A295" s="21" t="str">
        <f t="shared" si="4"/>
        <v>Utillajes</v>
      </c>
      <c r="B295" s="21" t="s">
        <v>1101</v>
      </c>
      <c r="C295" s="21" t="s">
        <v>1102</v>
      </c>
      <c r="D295" s="21" t="s">
        <v>1103</v>
      </c>
      <c r="F295" s="21" t="s">
        <v>105</v>
      </c>
      <c r="G295" s="21" t="s">
        <v>1104</v>
      </c>
      <c r="H295" s="21" t="s">
        <v>38</v>
      </c>
      <c r="J295" s="21" t="s">
        <v>146</v>
      </c>
      <c r="K295" s="21" t="s">
        <v>140</v>
      </c>
      <c r="L295" s="23">
        <v>38012</v>
      </c>
      <c r="M295" s="23">
        <v>38014</v>
      </c>
      <c r="S295" s="21" t="s">
        <v>41</v>
      </c>
      <c r="U295" s="21" t="s">
        <v>42</v>
      </c>
      <c r="V295" s="21">
        <v>0</v>
      </c>
      <c r="W295" s="21" t="s">
        <v>147</v>
      </c>
      <c r="X295" s="21" t="s">
        <v>44</v>
      </c>
    </row>
    <row r="296" spans="1:24" x14ac:dyDescent="0.25">
      <c r="A296" s="21" t="str">
        <f t="shared" si="4"/>
        <v>Utillajes</v>
      </c>
      <c r="B296" s="21" t="s">
        <v>1105</v>
      </c>
      <c r="C296" s="21" t="s">
        <v>1102</v>
      </c>
      <c r="D296" s="21" t="s">
        <v>1106</v>
      </c>
      <c r="F296" s="21" t="s">
        <v>105</v>
      </c>
      <c r="G296" s="21" t="s">
        <v>1104</v>
      </c>
      <c r="H296" s="21" t="s">
        <v>38</v>
      </c>
      <c r="J296" s="21" t="s">
        <v>146</v>
      </c>
      <c r="K296" s="21" t="s">
        <v>140</v>
      </c>
      <c r="L296" s="23">
        <v>38012</v>
      </c>
      <c r="M296" s="23">
        <v>38014</v>
      </c>
      <c r="S296" s="21" t="s">
        <v>41</v>
      </c>
      <c r="U296" s="21" t="s">
        <v>42</v>
      </c>
      <c r="V296" s="21">
        <v>0</v>
      </c>
      <c r="W296" s="21" t="s">
        <v>147</v>
      </c>
      <c r="X296" s="21" t="s">
        <v>44</v>
      </c>
    </row>
    <row r="297" spans="1:24" x14ac:dyDescent="0.25">
      <c r="A297" s="21" t="str">
        <f t="shared" si="4"/>
        <v>Utillajes</v>
      </c>
      <c r="B297" s="21" t="s">
        <v>1107</v>
      </c>
      <c r="C297" s="21" t="s">
        <v>1108</v>
      </c>
      <c r="D297" s="21" t="s">
        <v>1109</v>
      </c>
      <c r="F297" s="21" t="s">
        <v>105</v>
      </c>
      <c r="G297" s="21" t="s">
        <v>1110</v>
      </c>
      <c r="H297" s="21" t="s">
        <v>38</v>
      </c>
      <c r="J297" s="21" t="s">
        <v>146</v>
      </c>
      <c r="K297" s="21" t="s">
        <v>140</v>
      </c>
      <c r="L297" s="23">
        <v>38012</v>
      </c>
      <c r="M297" s="23">
        <v>38014</v>
      </c>
      <c r="S297" s="21" t="s">
        <v>41</v>
      </c>
      <c r="U297" s="21" t="s">
        <v>42</v>
      </c>
      <c r="V297" s="21">
        <v>0</v>
      </c>
      <c r="W297" s="21" t="s">
        <v>147</v>
      </c>
      <c r="X297" s="21" t="s">
        <v>44</v>
      </c>
    </row>
    <row r="298" spans="1:24" x14ac:dyDescent="0.25">
      <c r="A298" s="21" t="str">
        <f t="shared" si="4"/>
        <v>Utillajes</v>
      </c>
      <c r="B298" s="21" t="s">
        <v>1111</v>
      </c>
      <c r="C298" s="21" t="s">
        <v>1108</v>
      </c>
      <c r="D298" s="21" t="s">
        <v>1112</v>
      </c>
      <c r="F298" s="21" t="s">
        <v>105</v>
      </c>
      <c r="G298" s="21" t="s">
        <v>1113</v>
      </c>
      <c r="H298" s="21" t="s">
        <v>38</v>
      </c>
      <c r="J298" s="21" t="s">
        <v>146</v>
      </c>
      <c r="K298" s="21" t="s">
        <v>140</v>
      </c>
      <c r="L298" s="23">
        <v>38012</v>
      </c>
      <c r="M298" s="23">
        <v>38014</v>
      </c>
      <c r="S298" s="21" t="s">
        <v>41</v>
      </c>
      <c r="U298" s="21" t="s">
        <v>42</v>
      </c>
      <c r="V298" s="21">
        <v>0</v>
      </c>
      <c r="W298" s="21" t="s">
        <v>147</v>
      </c>
      <c r="X298" s="21" t="s">
        <v>44</v>
      </c>
    </row>
    <row r="299" spans="1:24" x14ac:dyDescent="0.25">
      <c r="A299" s="21" t="str">
        <f t="shared" si="4"/>
        <v>Utillajes</v>
      </c>
      <c r="B299" s="21" t="s">
        <v>1114</v>
      </c>
      <c r="C299" s="21" t="s">
        <v>1108</v>
      </c>
      <c r="D299" s="21" t="s">
        <v>1112</v>
      </c>
      <c r="F299" s="21" t="s">
        <v>105</v>
      </c>
      <c r="G299" s="21" t="s">
        <v>1113</v>
      </c>
      <c r="H299" s="21" t="s">
        <v>38</v>
      </c>
      <c r="J299" s="21" t="s">
        <v>146</v>
      </c>
      <c r="K299" s="21" t="s">
        <v>140</v>
      </c>
      <c r="L299" s="23">
        <v>38012</v>
      </c>
      <c r="M299" s="23">
        <v>38014</v>
      </c>
      <c r="S299" s="21" t="s">
        <v>41</v>
      </c>
      <c r="U299" s="21" t="s">
        <v>42</v>
      </c>
      <c r="V299" s="21">
        <v>0</v>
      </c>
      <c r="W299" s="21" t="s">
        <v>147</v>
      </c>
      <c r="X299" s="21" t="s">
        <v>44</v>
      </c>
    </row>
    <row r="300" spans="1:24" x14ac:dyDescent="0.25">
      <c r="A300" s="21" t="str">
        <f t="shared" si="4"/>
        <v>Utillajes</v>
      </c>
      <c r="B300" s="21" t="s">
        <v>1115</v>
      </c>
      <c r="C300" s="21" t="s">
        <v>1116</v>
      </c>
      <c r="D300" s="21" t="s">
        <v>1117</v>
      </c>
      <c r="F300" s="21" t="s">
        <v>105</v>
      </c>
      <c r="G300" s="21" t="s">
        <v>1118</v>
      </c>
      <c r="H300" s="21" t="s">
        <v>38</v>
      </c>
      <c r="J300" s="21" t="s">
        <v>146</v>
      </c>
      <c r="K300" s="21" t="s">
        <v>140</v>
      </c>
      <c r="L300" s="23">
        <v>38012</v>
      </c>
      <c r="M300" s="23">
        <v>38014</v>
      </c>
      <c r="S300" s="21" t="s">
        <v>41</v>
      </c>
      <c r="U300" s="21" t="s">
        <v>42</v>
      </c>
      <c r="V300" s="21">
        <v>0</v>
      </c>
      <c r="W300" s="21" t="s">
        <v>147</v>
      </c>
      <c r="X300" s="21" t="s">
        <v>44</v>
      </c>
    </row>
    <row r="301" spans="1:24" x14ac:dyDescent="0.25">
      <c r="A301" s="21" t="str">
        <f t="shared" si="4"/>
        <v>Utillajes</v>
      </c>
      <c r="B301" s="21" t="s">
        <v>1119</v>
      </c>
      <c r="C301" s="21" t="s">
        <v>1120</v>
      </c>
      <c r="D301" s="21" t="s">
        <v>1117</v>
      </c>
      <c r="F301" s="21" t="s">
        <v>105</v>
      </c>
      <c r="G301" s="21" t="s">
        <v>1118</v>
      </c>
      <c r="H301" s="21" t="s">
        <v>38</v>
      </c>
      <c r="J301" s="21" t="s">
        <v>146</v>
      </c>
      <c r="K301" s="21" t="s">
        <v>140</v>
      </c>
      <c r="L301" s="23">
        <v>38012</v>
      </c>
      <c r="M301" s="23">
        <v>38014</v>
      </c>
      <c r="S301" s="21" t="s">
        <v>41</v>
      </c>
      <c r="U301" s="21" t="s">
        <v>42</v>
      </c>
      <c r="V301" s="21">
        <v>0</v>
      </c>
      <c r="W301" s="21" t="s">
        <v>147</v>
      </c>
      <c r="X301" s="21" t="s">
        <v>44</v>
      </c>
    </row>
    <row r="302" spans="1:24" x14ac:dyDescent="0.25">
      <c r="A302" s="21" t="str">
        <f t="shared" si="4"/>
        <v>Utillajes</v>
      </c>
      <c r="B302" s="21" t="s">
        <v>1121</v>
      </c>
      <c r="C302" s="21" t="s">
        <v>1122</v>
      </c>
      <c r="D302" s="21" t="s">
        <v>1123</v>
      </c>
      <c r="F302" s="21" t="s">
        <v>105</v>
      </c>
      <c r="G302" s="21" t="s">
        <v>1124</v>
      </c>
      <c r="H302" s="21" t="s">
        <v>38</v>
      </c>
      <c r="J302" s="21" t="s">
        <v>146</v>
      </c>
      <c r="K302" s="21" t="s">
        <v>140</v>
      </c>
      <c r="L302" s="23">
        <v>38012</v>
      </c>
      <c r="M302" s="23">
        <v>38014</v>
      </c>
      <c r="S302" s="21" t="s">
        <v>41</v>
      </c>
      <c r="U302" s="21" t="s">
        <v>42</v>
      </c>
      <c r="V302" s="21">
        <v>0</v>
      </c>
      <c r="W302" s="21" t="s">
        <v>147</v>
      </c>
      <c r="X302" s="21" t="s">
        <v>44</v>
      </c>
    </row>
    <row r="303" spans="1:24" x14ac:dyDescent="0.25">
      <c r="A303" s="21" t="str">
        <f t="shared" si="4"/>
        <v>Utillajes</v>
      </c>
      <c r="B303" s="21" t="s">
        <v>1125</v>
      </c>
      <c r="C303" s="21" t="s">
        <v>1120</v>
      </c>
      <c r="D303" s="21" t="s">
        <v>1126</v>
      </c>
      <c r="F303" s="21" t="s">
        <v>105</v>
      </c>
      <c r="G303" s="21" t="s">
        <v>1127</v>
      </c>
      <c r="H303" s="21" t="s">
        <v>38</v>
      </c>
      <c r="J303" s="21" t="s">
        <v>146</v>
      </c>
      <c r="K303" s="21" t="s">
        <v>140</v>
      </c>
      <c r="L303" s="23">
        <v>38012</v>
      </c>
      <c r="M303" s="23">
        <v>38014</v>
      </c>
      <c r="S303" s="21" t="s">
        <v>41</v>
      </c>
      <c r="U303" s="21" t="s">
        <v>42</v>
      </c>
      <c r="V303" s="21">
        <v>0</v>
      </c>
      <c r="W303" s="21" t="s">
        <v>147</v>
      </c>
      <c r="X303" s="21" t="s">
        <v>44</v>
      </c>
    </row>
    <row r="304" spans="1:24" x14ac:dyDescent="0.25">
      <c r="A304" s="21" t="str">
        <f t="shared" si="4"/>
        <v>Utillajes</v>
      </c>
      <c r="B304" s="21" t="s">
        <v>1128</v>
      </c>
      <c r="C304" s="21" t="s">
        <v>1120</v>
      </c>
      <c r="D304" s="21" t="s">
        <v>1126</v>
      </c>
      <c r="F304" s="21" t="s">
        <v>105</v>
      </c>
      <c r="G304" s="21" t="s">
        <v>1127</v>
      </c>
      <c r="H304" s="21" t="s">
        <v>38</v>
      </c>
      <c r="J304" s="21" t="s">
        <v>146</v>
      </c>
      <c r="K304" s="21" t="s">
        <v>140</v>
      </c>
      <c r="L304" s="23">
        <v>38012</v>
      </c>
      <c r="M304" s="23">
        <v>38014</v>
      </c>
      <c r="S304" s="21" t="s">
        <v>41</v>
      </c>
      <c r="U304" s="21" t="s">
        <v>42</v>
      </c>
      <c r="V304" s="21">
        <v>0</v>
      </c>
      <c r="W304" s="21" t="s">
        <v>147</v>
      </c>
      <c r="X304" s="21" t="s">
        <v>44</v>
      </c>
    </row>
    <row r="305" spans="1:30" x14ac:dyDescent="0.25">
      <c r="A305" s="21" t="str">
        <f t="shared" si="4"/>
        <v>Utillajes</v>
      </c>
      <c r="B305" s="21" t="s">
        <v>1129</v>
      </c>
      <c r="C305" s="21" t="s">
        <v>1130</v>
      </c>
      <c r="D305" s="21" t="s">
        <v>1131</v>
      </c>
      <c r="F305" s="21" t="s">
        <v>105</v>
      </c>
      <c r="G305" s="21" t="s">
        <v>1132</v>
      </c>
      <c r="H305" s="21" t="s">
        <v>38</v>
      </c>
      <c r="J305" s="21" t="s">
        <v>146</v>
      </c>
      <c r="K305" s="21" t="s">
        <v>140</v>
      </c>
      <c r="L305" s="23">
        <v>38012</v>
      </c>
      <c r="M305" s="23">
        <v>38014</v>
      </c>
      <c r="S305" s="21" t="s">
        <v>41</v>
      </c>
      <c r="U305" s="21" t="s">
        <v>42</v>
      </c>
      <c r="V305" s="21">
        <v>0</v>
      </c>
      <c r="W305" s="21" t="s">
        <v>147</v>
      </c>
      <c r="X305" s="21" t="s">
        <v>44</v>
      </c>
    </row>
    <row r="306" spans="1:30" x14ac:dyDescent="0.25">
      <c r="A306" s="21" t="str">
        <f t="shared" si="4"/>
        <v>Utillajes</v>
      </c>
      <c r="B306" s="21" t="s">
        <v>1133</v>
      </c>
      <c r="C306" s="21" t="s">
        <v>1130</v>
      </c>
      <c r="D306" s="21" t="s">
        <v>1131</v>
      </c>
      <c r="F306" s="21" t="s">
        <v>105</v>
      </c>
      <c r="G306" s="21" t="s">
        <v>1132</v>
      </c>
      <c r="H306" s="21" t="s">
        <v>38</v>
      </c>
      <c r="J306" s="21" t="s">
        <v>146</v>
      </c>
      <c r="K306" s="21" t="s">
        <v>140</v>
      </c>
      <c r="L306" s="23">
        <v>38012</v>
      </c>
      <c r="M306" s="23">
        <v>38014</v>
      </c>
      <c r="S306" s="21" t="s">
        <v>41</v>
      </c>
      <c r="U306" s="21" t="s">
        <v>42</v>
      </c>
      <c r="V306" s="21">
        <v>0</v>
      </c>
      <c r="W306" s="21" t="s">
        <v>147</v>
      </c>
      <c r="X306" s="21" t="s">
        <v>44</v>
      </c>
    </row>
    <row r="307" spans="1:30" x14ac:dyDescent="0.25">
      <c r="A307" s="21" t="str">
        <f t="shared" si="4"/>
        <v>Utillajes</v>
      </c>
      <c r="B307" s="21" t="s">
        <v>1134</v>
      </c>
      <c r="C307" s="21" t="s">
        <v>1135</v>
      </c>
      <c r="F307" s="21" t="s">
        <v>105</v>
      </c>
      <c r="G307" s="21" t="s">
        <v>1136</v>
      </c>
      <c r="H307" s="21" t="s">
        <v>38</v>
      </c>
      <c r="J307" s="21" t="s">
        <v>146</v>
      </c>
      <c r="K307" s="21" t="s">
        <v>140</v>
      </c>
      <c r="L307" s="23">
        <v>38012</v>
      </c>
      <c r="M307" s="23">
        <v>38014</v>
      </c>
      <c r="S307" s="21" t="s">
        <v>41</v>
      </c>
      <c r="U307" s="21" t="s">
        <v>42</v>
      </c>
      <c r="V307" s="21">
        <v>0</v>
      </c>
      <c r="W307" s="21" t="s">
        <v>147</v>
      </c>
      <c r="X307" s="21" t="s">
        <v>44</v>
      </c>
    </row>
    <row r="308" spans="1:30" x14ac:dyDescent="0.25">
      <c r="A308" s="21" t="str">
        <f t="shared" si="4"/>
        <v>Utillajes</v>
      </c>
      <c r="B308" s="21" t="s">
        <v>1137</v>
      </c>
      <c r="C308" s="21" t="s">
        <v>1138</v>
      </c>
      <c r="F308" s="21" t="s">
        <v>105</v>
      </c>
      <c r="G308" s="21" t="s">
        <v>1139</v>
      </c>
      <c r="H308" s="21" t="s">
        <v>38</v>
      </c>
      <c r="J308" s="21" t="s">
        <v>146</v>
      </c>
      <c r="K308" s="21" t="s">
        <v>140</v>
      </c>
      <c r="L308" s="23">
        <v>38012</v>
      </c>
      <c r="M308" s="23">
        <v>38014</v>
      </c>
      <c r="S308" s="21" t="s">
        <v>41</v>
      </c>
      <c r="U308" s="21" t="s">
        <v>42</v>
      </c>
      <c r="V308" s="21">
        <v>0</v>
      </c>
      <c r="W308" s="21" t="s">
        <v>147</v>
      </c>
      <c r="X308" s="21" t="s">
        <v>44</v>
      </c>
    </row>
    <row r="309" spans="1:30" x14ac:dyDescent="0.25">
      <c r="A309" s="21" t="str">
        <f t="shared" si="4"/>
        <v>Utillajes</v>
      </c>
      <c r="B309" s="21" t="s">
        <v>1140</v>
      </c>
      <c r="C309" s="21" t="s">
        <v>1138</v>
      </c>
      <c r="F309" s="21" t="s">
        <v>105</v>
      </c>
      <c r="G309" s="21" t="s">
        <v>1139</v>
      </c>
      <c r="H309" s="21" t="s">
        <v>38</v>
      </c>
      <c r="J309" s="21" t="s">
        <v>146</v>
      </c>
      <c r="K309" s="21" t="s">
        <v>140</v>
      </c>
      <c r="L309" s="23">
        <v>38012</v>
      </c>
      <c r="M309" s="23">
        <v>38014</v>
      </c>
      <c r="S309" s="21" t="s">
        <v>41</v>
      </c>
      <c r="U309" s="21" t="s">
        <v>42</v>
      </c>
      <c r="V309" s="21">
        <v>0</v>
      </c>
      <c r="W309" s="21" t="s">
        <v>147</v>
      </c>
      <c r="X309" s="21" t="s">
        <v>44</v>
      </c>
    </row>
    <row r="310" spans="1:30" x14ac:dyDescent="0.25">
      <c r="A310" s="21" t="str">
        <f t="shared" si="4"/>
        <v>Utillajes</v>
      </c>
      <c r="B310" s="21" t="s">
        <v>1141</v>
      </c>
      <c r="C310" s="21" t="s">
        <v>1142</v>
      </c>
      <c r="F310" s="21" t="s">
        <v>105</v>
      </c>
      <c r="G310" s="21" t="s">
        <v>1143</v>
      </c>
      <c r="H310" s="21" t="s">
        <v>38</v>
      </c>
      <c r="J310" s="21" t="s">
        <v>146</v>
      </c>
      <c r="K310" s="21" t="s">
        <v>140</v>
      </c>
      <c r="L310" s="23">
        <v>38012</v>
      </c>
      <c r="M310" s="23">
        <v>38014</v>
      </c>
      <c r="S310" s="21" t="s">
        <v>41</v>
      </c>
      <c r="U310" s="21" t="s">
        <v>42</v>
      </c>
      <c r="V310" s="21">
        <v>0</v>
      </c>
      <c r="W310" s="21" t="s">
        <v>147</v>
      </c>
      <c r="X310" s="21" t="s">
        <v>44</v>
      </c>
    </row>
    <row r="311" spans="1:30" x14ac:dyDescent="0.25">
      <c r="A311" s="21" t="str">
        <f t="shared" si="4"/>
        <v>Utillajes</v>
      </c>
      <c r="B311" s="21" t="s">
        <v>1144</v>
      </c>
      <c r="C311" s="21" t="s">
        <v>1145</v>
      </c>
      <c r="D311" s="21" t="s">
        <v>1146</v>
      </c>
      <c r="F311" s="21" t="s">
        <v>105</v>
      </c>
      <c r="G311" s="21" t="s">
        <v>1147</v>
      </c>
      <c r="H311" s="21" t="s">
        <v>38</v>
      </c>
      <c r="I311" s="21">
        <v>39289</v>
      </c>
      <c r="J311" s="21" t="s">
        <v>146</v>
      </c>
      <c r="K311" s="21" t="s">
        <v>140</v>
      </c>
      <c r="L311" s="23">
        <v>38012</v>
      </c>
      <c r="M311" s="23">
        <v>38014</v>
      </c>
      <c r="S311" s="21" t="s">
        <v>41</v>
      </c>
      <c r="U311" s="21" t="s">
        <v>42</v>
      </c>
      <c r="V311" s="21">
        <v>0</v>
      </c>
      <c r="W311" s="21" t="s">
        <v>147</v>
      </c>
      <c r="X311" s="21" t="s">
        <v>44</v>
      </c>
    </row>
    <row r="312" spans="1:30" x14ac:dyDescent="0.25">
      <c r="A312" s="21" t="str">
        <f t="shared" si="4"/>
        <v>Utillajes</v>
      </c>
      <c r="B312" s="21" t="s">
        <v>1148</v>
      </c>
      <c r="C312" s="21" t="s">
        <v>1145</v>
      </c>
      <c r="D312" s="21" t="s">
        <v>1146</v>
      </c>
      <c r="F312" s="21" t="s">
        <v>105</v>
      </c>
      <c r="G312" s="21" t="s">
        <v>1147</v>
      </c>
      <c r="H312" s="21" t="s">
        <v>38</v>
      </c>
      <c r="J312" s="21" t="s">
        <v>146</v>
      </c>
      <c r="K312" s="21" t="s">
        <v>140</v>
      </c>
      <c r="L312" s="23">
        <v>38012</v>
      </c>
      <c r="M312" s="23">
        <v>38014</v>
      </c>
      <c r="S312" s="21" t="s">
        <v>41</v>
      </c>
      <c r="U312" s="21" t="s">
        <v>42</v>
      </c>
      <c r="V312" s="21">
        <v>0</v>
      </c>
      <c r="W312" s="21" t="s">
        <v>147</v>
      </c>
      <c r="X312" s="21" t="s">
        <v>44</v>
      </c>
    </row>
    <row r="313" spans="1:30" x14ac:dyDescent="0.25">
      <c r="A313" s="21" t="str">
        <f t="shared" si="4"/>
        <v>Utillajes</v>
      </c>
      <c r="B313" s="21" t="s">
        <v>1149</v>
      </c>
      <c r="C313" s="21" t="s">
        <v>1150</v>
      </c>
      <c r="D313" s="21" t="s">
        <v>1151</v>
      </c>
      <c r="F313" s="21" t="s">
        <v>105</v>
      </c>
      <c r="G313" s="21" t="s">
        <v>1152</v>
      </c>
      <c r="H313" s="21" t="s">
        <v>38</v>
      </c>
      <c r="J313" s="21" t="s">
        <v>146</v>
      </c>
      <c r="K313" s="21" t="s">
        <v>140</v>
      </c>
      <c r="L313" s="23">
        <v>38012</v>
      </c>
      <c r="M313" s="23">
        <v>38014</v>
      </c>
      <c r="S313" s="21" t="s">
        <v>41</v>
      </c>
      <c r="U313" s="21" t="s">
        <v>42</v>
      </c>
      <c r="V313" s="21">
        <v>0</v>
      </c>
      <c r="W313" s="21" t="s">
        <v>147</v>
      </c>
      <c r="X313" s="21" t="s">
        <v>44</v>
      </c>
    </row>
    <row r="314" spans="1:30" x14ac:dyDescent="0.25">
      <c r="A314" s="21" t="str">
        <f t="shared" si="4"/>
        <v>Utillajes</v>
      </c>
      <c r="B314" s="21" t="s">
        <v>1153</v>
      </c>
      <c r="C314" s="21" t="s">
        <v>1150</v>
      </c>
      <c r="D314" s="21" t="s">
        <v>1151</v>
      </c>
      <c r="F314" s="21" t="s">
        <v>105</v>
      </c>
      <c r="G314" s="21" t="s">
        <v>1152</v>
      </c>
      <c r="H314" s="21" t="s">
        <v>38</v>
      </c>
      <c r="J314" s="21" t="s">
        <v>146</v>
      </c>
      <c r="K314" s="21" t="s">
        <v>140</v>
      </c>
      <c r="L314" s="23">
        <v>38012</v>
      </c>
      <c r="M314" s="23">
        <v>38014</v>
      </c>
      <c r="S314" s="21" t="s">
        <v>41</v>
      </c>
      <c r="U314" s="21" t="s">
        <v>42</v>
      </c>
      <c r="V314" s="21">
        <v>0</v>
      </c>
      <c r="W314" s="21" t="s">
        <v>147</v>
      </c>
      <c r="X314" s="21" t="s">
        <v>44</v>
      </c>
    </row>
    <row r="315" spans="1:30" x14ac:dyDescent="0.25">
      <c r="A315" s="21" t="str">
        <f t="shared" si="4"/>
        <v>Utillajes</v>
      </c>
      <c r="B315" s="21" t="s">
        <v>1154</v>
      </c>
      <c r="C315" s="21" t="s">
        <v>1155</v>
      </c>
      <c r="D315" s="21" t="s">
        <v>1156</v>
      </c>
      <c r="F315" s="21" t="s">
        <v>105</v>
      </c>
      <c r="G315" s="21" t="s">
        <v>1157</v>
      </c>
      <c r="H315" s="21" t="s">
        <v>38</v>
      </c>
      <c r="J315" s="21" t="s">
        <v>146</v>
      </c>
      <c r="K315" s="21" t="s">
        <v>140</v>
      </c>
      <c r="L315" s="23">
        <v>38012</v>
      </c>
      <c r="M315" s="23">
        <v>38014</v>
      </c>
      <c r="P315" s="23">
        <v>45944</v>
      </c>
      <c r="R315" s="23">
        <v>45944</v>
      </c>
      <c r="S315" s="21" t="s">
        <v>41</v>
      </c>
      <c r="U315" s="21" t="s">
        <v>42</v>
      </c>
      <c r="V315" s="21">
        <v>0</v>
      </c>
      <c r="W315" s="21" t="s">
        <v>147</v>
      </c>
      <c r="X315" s="21" t="s">
        <v>44</v>
      </c>
      <c r="Z315" s="21" t="s">
        <v>113</v>
      </c>
      <c r="AD315" s="23">
        <v>45579</v>
      </c>
    </row>
    <row r="316" spans="1:30" x14ac:dyDescent="0.25">
      <c r="A316" s="21" t="str">
        <f t="shared" si="4"/>
        <v>Utillajes</v>
      </c>
      <c r="B316" s="21" t="s">
        <v>1158</v>
      </c>
      <c r="C316" s="21" t="s">
        <v>1155</v>
      </c>
      <c r="D316" s="21" t="s">
        <v>1156</v>
      </c>
      <c r="F316" s="21" t="s">
        <v>105</v>
      </c>
      <c r="G316" s="21" t="s">
        <v>1157</v>
      </c>
      <c r="H316" s="21" t="s">
        <v>38</v>
      </c>
      <c r="J316" s="21" t="s">
        <v>146</v>
      </c>
      <c r="K316" s="21" t="s">
        <v>140</v>
      </c>
      <c r="L316" s="23">
        <v>38012</v>
      </c>
      <c r="M316" s="23">
        <v>38014</v>
      </c>
      <c r="S316" s="21" t="s">
        <v>41</v>
      </c>
      <c r="U316" s="21" t="s">
        <v>42</v>
      </c>
      <c r="V316" s="21">
        <v>0</v>
      </c>
      <c r="W316" s="21" t="s">
        <v>147</v>
      </c>
      <c r="X316" s="21" t="s">
        <v>44</v>
      </c>
    </row>
    <row r="317" spans="1:30" x14ac:dyDescent="0.25">
      <c r="A317" s="21" t="str">
        <f t="shared" si="4"/>
        <v>Utillajes</v>
      </c>
      <c r="B317" s="21" t="s">
        <v>1159</v>
      </c>
      <c r="C317" s="21" t="s">
        <v>1005</v>
      </c>
      <c r="D317" s="21" t="s">
        <v>1160</v>
      </c>
      <c r="E317" s="21" t="s">
        <v>1161</v>
      </c>
      <c r="F317" s="21" t="s">
        <v>105</v>
      </c>
      <c r="G317" s="21" t="s">
        <v>1162</v>
      </c>
      <c r="H317" s="21" t="s">
        <v>38</v>
      </c>
      <c r="J317" s="21" t="s">
        <v>139</v>
      </c>
      <c r="K317" s="21" t="s">
        <v>140</v>
      </c>
      <c r="L317" s="23">
        <v>38012</v>
      </c>
      <c r="M317" s="23">
        <v>38015</v>
      </c>
      <c r="P317" s="23">
        <v>45832</v>
      </c>
      <c r="R317" s="23">
        <v>45832</v>
      </c>
      <c r="S317" s="21" t="s">
        <v>41</v>
      </c>
      <c r="U317" s="21" t="s">
        <v>42</v>
      </c>
      <c r="V317" s="21">
        <v>0</v>
      </c>
      <c r="W317" s="21" t="s">
        <v>43</v>
      </c>
      <c r="X317" s="21" t="s">
        <v>44</v>
      </c>
      <c r="Z317" s="21" t="s">
        <v>113</v>
      </c>
      <c r="AD317" s="23">
        <v>45467</v>
      </c>
    </row>
    <row r="318" spans="1:30" x14ac:dyDescent="0.25">
      <c r="A318" s="21" t="str">
        <f t="shared" si="4"/>
        <v>Utillajes</v>
      </c>
      <c r="B318" s="21" t="s">
        <v>1163</v>
      </c>
      <c r="C318" s="21" t="s">
        <v>1005</v>
      </c>
      <c r="D318" s="21" t="s">
        <v>1160</v>
      </c>
      <c r="E318" s="21" t="s">
        <v>1164</v>
      </c>
      <c r="F318" s="21" t="s">
        <v>105</v>
      </c>
      <c r="G318" s="21" t="s">
        <v>1162</v>
      </c>
      <c r="H318" s="21" t="s">
        <v>38</v>
      </c>
      <c r="J318" s="21" t="s">
        <v>139</v>
      </c>
      <c r="K318" s="21" t="s">
        <v>140</v>
      </c>
      <c r="L318" s="23">
        <v>38012</v>
      </c>
      <c r="M318" s="23">
        <v>38015</v>
      </c>
      <c r="P318" s="23">
        <v>45832</v>
      </c>
      <c r="R318" s="23">
        <v>45832</v>
      </c>
      <c r="S318" s="21" t="s">
        <v>41</v>
      </c>
      <c r="U318" s="21" t="s">
        <v>42</v>
      </c>
      <c r="V318" s="21">
        <v>0</v>
      </c>
      <c r="W318" s="21" t="s">
        <v>43</v>
      </c>
      <c r="X318" s="21" t="s">
        <v>44</v>
      </c>
      <c r="Z318" s="21" t="s">
        <v>113</v>
      </c>
      <c r="AD318" s="23">
        <v>45467</v>
      </c>
    </row>
    <row r="319" spans="1:30" x14ac:dyDescent="0.25">
      <c r="A319" s="21" t="str">
        <f t="shared" si="4"/>
        <v>Utillajes</v>
      </c>
      <c r="B319" s="21" t="s">
        <v>1165</v>
      </c>
      <c r="C319" s="21" t="s">
        <v>1005</v>
      </c>
      <c r="D319" s="21" t="s">
        <v>1166</v>
      </c>
      <c r="E319" s="21" t="s">
        <v>1167</v>
      </c>
      <c r="F319" s="21" t="s">
        <v>105</v>
      </c>
      <c r="G319" s="21" t="s">
        <v>1168</v>
      </c>
      <c r="H319" s="21" t="s">
        <v>38</v>
      </c>
      <c r="J319" s="21" t="s">
        <v>139</v>
      </c>
      <c r="K319" s="21" t="s">
        <v>140</v>
      </c>
      <c r="L319" s="23">
        <v>38012</v>
      </c>
      <c r="M319" s="23">
        <v>38015</v>
      </c>
      <c r="P319" s="23">
        <v>45832</v>
      </c>
      <c r="R319" s="23">
        <v>45832</v>
      </c>
      <c r="S319" s="21" t="s">
        <v>41</v>
      </c>
      <c r="U319" s="21" t="s">
        <v>42</v>
      </c>
      <c r="V319" s="21">
        <v>0</v>
      </c>
      <c r="W319" s="21" t="s">
        <v>43</v>
      </c>
      <c r="X319" s="21" t="s">
        <v>44</v>
      </c>
      <c r="Z319" s="21" t="s">
        <v>113</v>
      </c>
      <c r="AD319" s="23">
        <v>45467</v>
      </c>
    </row>
    <row r="320" spans="1:30" x14ac:dyDescent="0.25">
      <c r="A320" s="21" t="str">
        <f t="shared" si="4"/>
        <v>Utillajes</v>
      </c>
      <c r="B320" s="21" t="s">
        <v>1169</v>
      </c>
      <c r="C320" s="21" t="s">
        <v>1005</v>
      </c>
      <c r="D320" s="21" t="s">
        <v>1166</v>
      </c>
      <c r="E320" s="21" t="s">
        <v>1170</v>
      </c>
      <c r="F320" s="21" t="s">
        <v>105</v>
      </c>
      <c r="G320" s="21" t="s">
        <v>1171</v>
      </c>
      <c r="H320" s="21" t="s">
        <v>38</v>
      </c>
      <c r="J320" s="21" t="s">
        <v>139</v>
      </c>
      <c r="K320" s="21" t="s">
        <v>140</v>
      </c>
      <c r="L320" s="23">
        <v>38012</v>
      </c>
      <c r="M320" s="23">
        <v>38015</v>
      </c>
      <c r="P320" s="23">
        <v>45832</v>
      </c>
      <c r="R320" s="23">
        <v>45832</v>
      </c>
      <c r="S320" s="21" t="s">
        <v>41</v>
      </c>
      <c r="U320" s="21" t="s">
        <v>42</v>
      </c>
      <c r="V320" s="21">
        <v>0</v>
      </c>
      <c r="W320" s="21" t="s">
        <v>43</v>
      </c>
      <c r="X320" s="21" t="s">
        <v>44</v>
      </c>
      <c r="Z320" s="21" t="s">
        <v>113</v>
      </c>
      <c r="AD320" s="23">
        <v>45467</v>
      </c>
    </row>
    <row r="321" spans="1:30" x14ac:dyDescent="0.25">
      <c r="A321" s="21" t="str">
        <f t="shared" si="4"/>
        <v>Utillajes</v>
      </c>
      <c r="B321" s="21" t="s">
        <v>1172</v>
      </c>
      <c r="C321" s="21" t="s">
        <v>1005</v>
      </c>
      <c r="D321" s="21" t="s">
        <v>1173</v>
      </c>
      <c r="E321" s="21" t="s">
        <v>1174</v>
      </c>
      <c r="F321" s="21" t="s">
        <v>105</v>
      </c>
      <c r="G321" s="21" t="s">
        <v>1175</v>
      </c>
      <c r="H321" s="21" t="s">
        <v>38</v>
      </c>
      <c r="J321" s="21" t="s">
        <v>139</v>
      </c>
      <c r="K321" s="21" t="s">
        <v>140</v>
      </c>
      <c r="L321" s="23">
        <v>38012</v>
      </c>
      <c r="M321" s="23">
        <v>38015</v>
      </c>
      <c r="P321" s="23">
        <v>45832</v>
      </c>
      <c r="R321" s="23">
        <v>45832</v>
      </c>
      <c r="S321" s="21" t="s">
        <v>41</v>
      </c>
      <c r="U321" s="21" t="s">
        <v>42</v>
      </c>
      <c r="V321" s="21">
        <v>0</v>
      </c>
      <c r="W321" s="21" t="s">
        <v>43</v>
      </c>
      <c r="X321" s="21" t="s">
        <v>44</v>
      </c>
      <c r="Z321" s="21" t="s">
        <v>113</v>
      </c>
      <c r="AD321" s="23">
        <v>45467</v>
      </c>
    </row>
    <row r="322" spans="1:30" x14ac:dyDescent="0.25">
      <c r="A322" s="21" t="str">
        <f t="shared" si="4"/>
        <v>Utillajes</v>
      </c>
      <c r="B322" s="21" t="s">
        <v>1176</v>
      </c>
      <c r="C322" s="21" t="s">
        <v>1005</v>
      </c>
      <c r="D322" s="21" t="s">
        <v>1173</v>
      </c>
      <c r="E322" s="21" t="s">
        <v>1177</v>
      </c>
      <c r="F322" s="21" t="s">
        <v>105</v>
      </c>
      <c r="G322" s="21" t="s">
        <v>1175</v>
      </c>
      <c r="H322" s="21" t="s">
        <v>38</v>
      </c>
      <c r="J322" s="21" t="s">
        <v>139</v>
      </c>
      <c r="K322" s="21" t="s">
        <v>140</v>
      </c>
      <c r="L322" s="23">
        <v>38012</v>
      </c>
      <c r="M322" s="23">
        <v>38015</v>
      </c>
      <c r="P322" s="23">
        <v>45832</v>
      </c>
      <c r="R322" s="23">
        <v>45832</v>
      </c>
      <c r="S322" s="21" t="s">
        <v>41</v>
      </c>
      <c r="U322" s="21" t="s">
        <v>42</v>
      </c>
      <c r="V322" s="21">
        <v>0</v>
      </c>
      <c r="W322" s="21" t="s">
        <v>43</v>
      </c>
      <c r="X322" s="21" t="s">
        <v>44</v>
      </c>
      <c r="Z322" s="21" t="s">
        <v>113</v>
      </c>
      <c r="AD322" s="23">
        <v>45467</v>
      </c>
    </row>
    <row r="323" spans="1:30" x14ac:dyDescent="0.25">
      <c r="A323" s="21" t="str">
        <f t="shared" si="4"/>
        <v>Utillajes</v>
      </c>
      <c r="B323" s="21" t="s">
        <v>1178</v>
      </c>
      <c r="C323" s="21" t="s">
        <v>1005</v>
      </c>
      <c r="D323" s="21" t="s">
        <v>1179</v>
      </c>
      <c r="E323" s="21" t="s">
        <v>1180</v>
      </c>
      <c r="F323" s="21" t="s">
        <v>105</v>
      </c>
      <c r="G323" s="21" t="s">
        <v>1181</v>
      </c>
      <c r="H323" s="21" t="s">
        <v>38</v>
      </c>
      <c r="J323" s="21" t="s">
        <v>139</v>
      </c>
      <c r="K323" s="21" t="s">
        <v>140</v>
      </c>
      <c r="L323" s="23">
        <v>38012</v>
      </c>
      <c r="M323" s="23">
        <v>38015</v>
      </c>
      <c r="P323" s="23">
        <v>45832</v>
      </c>
      <c r="R323" s="23">
        <v>45832</v>
      </c>
      <c r="S323" s="21" t="s">
        <v>41</v>
      </c>
      <c r="U323" s="21" t="s">
        <v>42</v>
      </c>
      <c r="V323" s="21">
        <v>0</v>
      </c>
      <c r="W323" s="21" t="s">
        <v>43</v>
      </c>
      <c r="X323" s="21" t="s">
        <v>44</v>
      </c>
      <c r="Z323" s="21" t="s">
        <v>113</v>
      </c>
      <c r="AD323" s="23">
        <v>45467</v>
      </c>
    </row>
    <row r="324" spans="1:30" x14ac:dyDescent="0.25">
      <c r="A324" s="21" t="str">
        <f t="shared" ref="A324:A387" si="5">+IF(A323="",B323,A323)</f>
        <v>Utillajes</v>
      </c>
      <c r="B324" s="21" t="s">
        <v>1182</v>
      </c>
      <c r="C324" s="21" t="s">
        <v>1005</v>
      </c>
      <c r="D324" s="21" t="s">
        <v>1179</v>
      </c>
      <c r="E324" s="21" t="s">
        <v>1183</v>
      </c>
      <c r="F324" s="21" t="s">
        <v>105</v>
      </c>
      <c r="G324" s="21" t="s">
        <v>1184</v>
      </c>
      <c r="H324" s="21" t="s">
        <v>38</v>
      </c>
      <c r="J324" s="21" t="s">
        <v>139</v>
      </c>
      <c r="K324" s="21" t="s">
        <v>140</v>
      </c>
      <c r="L324" s="23">
        <v>38012</v>
      </c>
      <c r="M324" s="23">
        <v>38015</v>
      </c>
      <c r="P324" s="23">
        <v>45832</v>
      </c>
      <c r="R324" s="23">
        <v>45832</v>
      </c>
      <c r="S324" s="21" t="s">
        <v>41</v>
      </c>
      <c r="U324" s="21" t="s">
        <v>42</v>
      </c>
      <c r="V324" s="21">
        <v>0</v>
      </c>
      <c r="W324" s="21" t="s">
        <v>43</v>
      </c>
      <c r="X324" s="21" t="s">
        <v>44</v>
      </c>
      <c r="Z324" s="21" t="s">
        <v>113</v>
      </c>
      <c r="AD324" s="23">
        <v>45467</v>
      </c>
    </row>
    <row r="325" spans="1:30" x14ac:dyDescent="0.25">
      <c r="A325" s="21" t="str">
        <f t="shared" si="5"/>
        <v>Utillajes</v>
      </c>
      <c r="B325" s="21" t="s">
        <v>1185</v>
      </c>
      <c r="C325" s="21" t="s">
        <v>1005</v>
      </c>
      <c r="D325" s="21" t="s">
        <v>1186</v>
      </c>
      <c r="E325" s="21" t="s">
        <v>1187</v>
      </c>
      <c r="F325" s="21" t="s">
        <v>105</v>
      </c>
      <c r="G325" s="21" t="s">
        <v>1188</v>
      </c>
      <c r="H325" s="21" t="s">
        <v>38</v>
      </c>
      <c r="J325" s="21" t="s">
        <v>139</v>
      </c>
      <c r="K325" s="21" t="s">
        <v>140</v>
      </c>
      <c r="L325" s="23">
        <v>38012</v>
      </c>
      <c r="M325" s="23">
        <v>38015</v>
      </c>
      <c r="P325" s="23">
        <v>45832</v>
      </c>
      <c r="R325" s="23">
        <v>45832</v>
      </c>
      <c r="S325" s="21" t="s">
        <v>41</v>
      </c>
      <c r="U325" s="21" t="s">
        <v>42</v>
      </c>
      <c r="V325" s="21">
        <v>0</v>
      </c>
      <c r="W325" s="21" t="s">
        <v>43</v>
      </c>
      <c r="X325" s="21" t="s">
        <v>44</v>
      </c>
      <c r="Z325" s="21" t="s">
        <v>113</v>
      </c>
      <c r="AD325" s="23">
        <v>45467</v>
      </c>
    </row>
    <row r="326" spans="1:30" x14ac:dyDescent="0.25">
      <c r="A326" s="21" t="str">
        <f t="shared" si="5"/>
        <v>Utillajes</v>
      </c>
      <c r="B326" s="21" t="s">
        <v>1189</v>
      </c>
      <c r="C326" s="21" t="s">
        <v>1005</v>
      </c>
      <c r="D326" s="21" t="s">
        <v>1186</v>
      </c>
      <c r="E326" s="21" t="s">
        <v>1190</v>
      </c>
      <c r="F326" s="21" t="s">
        <v>105</v>
      </c>
      <c r="G326" s="21" t="s">
        <v>1188</v>
      </c>
      <c r="H326" s="21" t="s">
        <v>38</v>
      </c>
      <c r="J326" s="21" t="s">
        <v>139</v>
      </c>
      <c r="K326" s="21" t="s">
        <v>140</v>
      </c>
      <c r="L326" s="23">
        <v>38012</v>
      </c>
      <c r="M326" s="23">
        <v>38015</v>
      </c>
      <c r="P326" s="23">
        <v>45832</v>
      </c>
      <c r="R326" s="23">
        <v>45832</v>
      </c>
      <c r="S326" s="21" t="s">
        <v>41</v>
      </c>
      <c r="U326" s="21" t="s">
        <v>42</v>
      </c>
      <c r="V326" s="21">
        <v>0</v>
      </c>
      <c r="W326" s="21" t="s">
        <v>43</v>
      </c>
      <c r="X326" s="21" t="s">
        <v>44</v>
      </c>
      <c r="Z326" s="21" t="s">
        <v>113</v>
      </c>
      <c r="AD326" s="23">
        <v>45467</v>
      </c>
    </row>
    <row r="327" spans="1:30" x14ac:dyDescent="0.25">
      <c r="A327" s="21" t="str">
        <f t="shared" si="5"/>
        <v>Utillajes</v>
      </c>
      <c r="B327" s="21" t="s">
        <v>1191</v>
      </c>
      <c r="C327" s="21" t="s">
        <v>1005</v>
      </c>
      <c r="D327" s="21" t="s">
        <v>1192</v>
      </c>
      <c r="E327" s="21" t="s">
        <v>1193</v>
      </c>
      <c r="F327" s="21" t="s">
        <v>105</v>
      </c>
      <c r="G327" s="21" t="s">
        <v>1194</v>
      </c>
      <c r="H327" s="21" t="s">
        <v>38</v>
      </c>
      <c r="I327" s="21">
        <v>43489</v>
      </c>
      <c r="J327" s="21" t="s">
        <v>139</v>
      </c>
      <c r="K327" s="21" t="s">
        <v>140</v>
      </c>
      <c r="L327" s="23">
        <v>38012</v>
      </c>
      <c r="M327" s="23">
        <v>38015</v>
      </c>
      <c r="P327" s="23">
        <v>45832</v>
      </c>
      <c r="R327" s="23">
        <v>45832</v>
      </c>
      <c r="S327" s="21" t="s">
        <v>41</v>
      </c>
      <c r="U327" s="21" t="s">
        <v>42</v>
      </c>
      <c r="V327" s="21">
        <v>0</v>
      </c>
      <c r="W327" s="21" t="s">
        <v>43</v>
      </c>
      <c r="X327" s="21" t="s">
        <v>44</v>
      </c>
      <c r="Z327" s="21" t="s">
        <v>113</v>
      </c>
      <c r="AD327" s="23">
        <v>45467</v>
      </c>
    </row>
    <row r="328" spans="1:30" x14ac:dyDescent="0.25">
      <c r="A328" s="21" t="str">
        <f t="shared" si="5"/>
        <v>Utillajes</v>
      </c>
      <c r="B328" s="21" t="s">
        <v>1195</v>
      </c>
      <c r="C328" s="21" t="s">
        <v>1005</v>
      </c>
      <c r="D328" s="21" t="s">
        <v>1192</v>
      </c>
      <c r="E328" s="21" t="s">
        <v>1196</v>
      </c>
      <c r="F328" s="21" t="s">
        <v>1197</v>
      </c>
      <c r="G328" s="21" t="s">
        <v>1198</v>
      </c>
      <c r="H328" s="21" t="s">
        <v>38</v>
      </c>
      <c r="J328" s="21" t="s">
        <v>139</v>
      </c>
      <c r="K328" s="21" t="s">
        <v>140</v>
      </c>
      <c r="L328" s="23">
        <v>38012</v>
      </c>
      <c r="M328" s="23">
        <v>38015</v>
      </c>
      <c r="P328" s="23">
        <v>45832</v>
      </c>
      <c r="R328" s="23">
        <v>45832</v>
      </c>
      <c r="S328" s="21" t="s">
        <v>41</v>
      </c>
      <c r="U328" s="21" t="s">
        <v>42</v>
      </c>
      <c r="V328" s="21">
        <v>0</v>
      </c>
      <c r="W328" s="21" t="s">
        <v>43</v>
      </c>
      <c r="X328" s="21" t="s">
        <v>44</v>
      </c>
      <c r="Z328" s="21" t="s">
        <v>113</v>
      </c>
      <c r="AD328" s="23">
        <v>45467</v>
      </c>
    </row>
    <row r="329" spans="1:30" x14ac:dyDescent="0.25">
      <c r="A329" s="21" t="str">
        <f t="shared" si="5"/>
        <v>Utillajes</v>
      </c>
      <c r="B329" s="21" t="s">
        <v>1199</v>
      </c>
      <c r="C329" s="21" t="s">
        <v>1046</v>
      </c>
      <c r="F329" s="21" t="s">
        <v>105</v>
      </c>
      <c r="G329" s="21" t="s">
        <v>1200</v>
      </c>
      <c r="H329" s="21" t="s">
        <v>38</v>
      </c>
      <c r="J329" s="21" t="s">
        <v>125</v>
      </c>
      <c r="K329" s="21" t="s">
        <v>126</v>
      </c>
      <c r="L329" s="23">
        <v>38012</v>
      </c>
      <c r="M329" s="23">
        <v>38015</v>
      </c>
      <c r="S329" s="21" t="s">
        <v>41</v>
      </c>
      <c r="U329" s="21" t="s">
        <v>42</v>
      </c>
      <c r="V329" s="21">
        <v>0</v>
      </c>
      <c r="W329" s="21" t="s">
        <v>128</v>
      </c>
      <c r="X329" s="21" t="s">
        <v>44</v>
      </c>
    </row>
    <row r="330" spans="1:30" x14ac:dyDescent="0.25">
      <c r="A330" s="21" t="str">
        <f t="shared" si="5"/>
        <v>Utillajes</v>
      </c>
      <c r="B330" s="21" t="s">
        <v>1201</v>
      </c>
      <c r="C330" s="21" t="s">
        <v>1046</v>
      </c>
      <c r="F330" s="21" t="s">
        <v>105</v>
      </c>
      <c r="G330" s="21" t="s">
        <v>1200</v>
      </c>
      <c r="H330" s="21" t="s">
        <v>38</v>
      </c>
      <c r="J330" s="21" t="s">
        <v>125</v>
      </c>
      <c r="K330" s="21" t="s">
        <v>126</v>
      </c>
      <c r="L330" s="23">
        <v>38012</v>
      </c>
      <c r="M330" s="23">
        <v>38015</v>
      </c>
      <c r="S330" s="21" t="s">
        <v>41</v>
      </c>
      <c r="U330" s="21" t="s">
        <v>42</v>
      </c>
      <c r="V330" s="21">
        <v>0</v>
      </c>
      <c r="W330" s="21" t="s">
        <v>128</v>
      </c>
      <c r="X330" s="21" t="s">
        <v>44</v>
      </c>
    </row>
    <row r="331" spans="1:30" x14ac:dyDescent="0.25">
      <c r="A331" s="21" t="str">
        <f t="shared" si="5"/>
        <v>Utillajes</v>
      </c>
      <c r="B331" s="21" t="s">
        <v>1202</v>
      </c>
      <c r="C331" s="21" t="s">
        <v>1203</v>
      </c>
      <c r="F331" s="21" t="s">
        <v>105</v>
      </c>
      <c r="G331" s="21" t="s">
        <v>1204</v>
      </c>
      <c r="H331" s="21" t="s">
        <v>38</v>
      </c>
      <c r="J331" s="21" t="s">
        <v>125</v>
      </c>
      <c r="K331" s="21" t="s">
        <v>126</v>
      </c>
      <c r="L331" s="23">
        <v>38012</v>
      </c>
      <c r="M331" s="23">
        <v>38015</v>
      </c>
      <c r="S331" s="21" t="s">
        <v>41</v>
      </c>
      <c r="U331" s="21" t="s">
        <v>42</v>
      </c>
      <c r="V331" s="21">
        <v>0</v>
      </c>
      <c r="W331" s="21" t="s">
        <v>128</v>
      </c>
      <c r="X331" s="21" t="s">
        <v>44</v>
      </c>
    </row>
    <row r="332" spans="1:30" x14ac:dyDescent="0.25">
      <c r="A332" s="21" t="str">
        <f t="shared" si="5"/>
        <v>Utillajes</v>
      </c>
      <c r="B332" s="21" t="s">
        <v>1205</v>
      </c>
      <c r="C332" s="21" t="s">
        <v>1203</v>
      </c>
      <c r="F332" s="21" t="s">
        <v>105</v>
      </c>
      <c r="G332" s="21" t="s">
        <v>1204</v>
      </c>
      <c r="H332" s="21" t="s">
        <v>38</v>
      </c>
      <c r="J332" s="21" t="s">
        <v>125</v>
      </c>
      <c r="K332" s="21" t="s">
        <v>126</v>
      </c>
      <c r="L332" s="23">
        <v>38012</v>
      </c>
      <c r="M332" s="23">
        <v>38015</v>
      </c>
      <c r="S332" s="21" t="s">
        <v>41</v>
      </c>
      <c r="U332" s="21" t="s">
        <v>42</v>
      </c>
      <c r="V332" s="21">
        <v>0</v>
      </c>
      <c r="W332" s="21" t="s">
        <v>128</v>
      </c>
      <c r="X332" s="21" t="s">
        <v>44</v>
      </c>
    </row>
    <row r="333" spans="1:30" x14ac:dyDescent="0.25">
      <c r="A333" s="21" t="str">
        <f t="shared" si="5"/>
        <v>Utillajes</v>
      </c>
      <c r="B333" s="21" t="s">
        <v>1206</v>
      </c>
      <c r="C333" s="21" t="s">
        <v>1207</v>
      </c>
      <c r="D333" s="21" t="s">
        <v>1208</v>
      </c>
      <c r="F333" s="21" t="s">
        <v>105</v>
      </c>
      <c r="G333" s="21" t="s">
        <v>1209</v>
      </c>
      <c r="H333" s="21" t="s">
        <v>38</v>
      </c>
      <c r="J333" s="21" t="s">
        <v>125</v>
      </c>
      <c r="K333" s="21" t="s">
        <v>126</v>
      </c>
      <c r="L333" s="23">
        <v>38012</v>
      </c>
      <c r="M333" s="23">
        <v>38015</v>
      </c>
      <c r="S333" s="21" t="s">
        <v>41</v>
      </c>
      <c r="U333" s="21" t="s">
        <v>42</v>
      </c>
      <c r="V333" s="21">
        <v>0</v>
      </c>
      <c r="W333" s="21" t="s">
        <v>128</v>
      </c>
      <c r="X333" s="21" t="s">
        <v>44</v>
      </c>
    </row>
    <row r="334" spans="1:30" x14ac:dyDescent="0.25">
      <c r="A334" s="21" t="str">
        <f t="shared" si="5"/>
        <v>Utillajes</v>
      </c>
      <c r="B334" s="21" t="s">
        <v>1210</v>
      </c>
      <c r="C334" s="21" t="s">
        <v>1207</v>
      </c>
      <c r="D334" s="21" t="s">
        <v>1208</v>
      </c>
      <c r="F334" s="21" t="s">
        <v>105</v>
      </c>
      <c r="G334" s="21" t="s">
        <v>1209</v>
      </c>
      <c r="H334" s="21" t="s">
        <v>38</v>
      </c>
      <c r="J334" s="21" t="s">
        <v>125</v>
      </c>
      <c r="K334" s="21" t="s">
        <v>126</v>
      </c>
      <c r="L334" s="23">
        <v>38012</v>
      </c>
      <c r="M334" s="23">
        <v>38015</v>
      </c>
      <c r="S334" s="21" t="s">
        <v>41</v>
      </c>
      <c r="U334" s="21" t="s">
        <v>42</v>
      </c>
      <c r="V334" s="21">
        <v>0</v>
      </c>
      <c r="W334" s="21" t="s">
        <v>128</v>
      </c>
      <c r="X334" s="21" t="s">
        <v>44</v>
      </c>
    </row>
    <row r="335" spans="1:30" x14ac:dyDescent="0.25">
      <c r="A335" s="21" t="str">
        <f t="shared" si="5"/>
        <v>Utillajes</v>
      </c>
      <c r="B335" s="21" t="s">
        <v>1211</v>
      </c>
      <c r="C335" s="21" t="s">
        <v>1212</v>
      </c>
      <c r="D335" s="21" t="s">
        <v>1213</v>
      </c>
      <c r="F335" s="21" t="s">
        <v>105</v>
      </c>
      <c r="G335" s="21" t="s">
        <v>1214</v>
      </c>
      <c r="H335" s="21" t="s">
        <v>38</v>
      </c>
      <c r="J335" s="21" t="s">
        <v>125</v>
      </c>
      <c r="K335" s="21" t="s">
        <v>126</v>
      </c>
      <c r="L335" s="23">
        <v>38012</v>
      </c>
      <c r="M335" s="23">
        <v>38015</v>
      </c>
      <c r="S335" s="21" t="s">
        <v>41</v>
      </c>
      <c r="U335" s="21" t="s">
        <v>42</v>
      </c>
      <c r="V335" s="21">
        <v>0</v>
      </c>
      <c r="W335" s="21" t="s">
        <v>128</v>
      </c>
      <c r="X335" s="21" t="s">
        <v>44</v>
      </c>
    </row>
    <row r="336" spans="1:30" x14ac:dyDescent="0.25">
      <c r="A336" s="21" t="str">
        <f t="shared" si="5"/>
        <v>Utillajes</v>
      </c>
      <c r="B336" s="21" t="s">
        <v>1215</v>
      </c>
      <c r="C336" s="21" t="s">
        <v>1212</v>
      </c>
      <c r="D336" s="21" t="s">
        <v>1213</v>
      </c>
      <c r="F336" s="21" t="s">
        <v>105</v>
      </c>
      <c r="G336" s="21" t="s">
        <v>1216</v>
      </c>
      <c r="H336" s="21" t="s">
        <v>38</v>
      </c>
      <c r="J336" s="21" t="s">
        <v>125</v>
      </c>
      <c r="K336" s="21" t="s">
        <v>126</v>
      </c>
      <c r="L336" s="23">
        <v>38012</v>
      </c>
      <c r="M336" s="23">
        <v>38015</v>
      </c>
      <c r="S336" s="21" t="s">
        <v>41</v>
      </c>
      <c r="U336" s="21" t="s">
        <v>42</v>
      </c>
      <c r="V336" s="21">
        <v>0</v>
      </c>
      <c r="W336" s="21" t="s">
        <v>128</v>
      </c>
      <c r="X336" s="21" t="s">
        <v>44</v>
      </c>
    </row>
    <row r="337" spans="1:30" x14ac:dyDescent="0.25">
      <c r="A337" s="21" t="str">
        <f t="shared" si="5"/>
        <v>Utillajes</v>
      </c>
      <c r="B337" s="21" t="s">
        <v>1224</v>
      </c>
      <c r="C337" s="21" t="s">
        <v>1225</v>
      </c>
      <c r="D337" s="21" t="s">
        <v>1226</v>
      </c>
      <c r="F337" s="21" t="s">
        <v>105</v>
      </c>
      <c r="G337" s="21" t="s">
        <v>1227</v>
      </c>
      <c r="H337" s="21" t="s">
        <v>38</v>
      </c>
      <c r="J337" s="21" t="s">
        <v>146</v>
      </c>
      <c r="K337" s="21" t="s">
        <v>140</v>
      </c>
      <c r="L337" s="23">
        <v>38012</v>
      </c>
      <c r="M337" s="23">
        <v>38015</v>
      </c>
      <c r="S337" s="21" t="s">
        <v>41</v>
      </c>
      <c r="U337" s="21" t="s">
        <v>42</v>
      </c>
      <c r="V337" s="21">
        <v>0</v>
      </c>
      <c r="W337" s="21" t="s">
        <v>147</v>
      </c>
      <c r="X337" s="21" t="s">
        <v>44</v>
      </c>
    </row>
    <row r="338" spans="1:30" x14ac:dyDescent="0.25">
      <c r="A338" s="21" t="str">
        <f t="shared" si="5"/>
        <v>Utillajes</v>
      </c>
      <c r="B338" s="21" t="s">
        <v>1228</v>
      </c>
      <c r="C338" s="21" t="s">
        <v>1229</v>
      </c>
      <c r="D338" s="21" t="s">
        <v>1131</v>
      </c>
      <c r="F338" s="21" t="s">
        <v>105</v>
      </c>
      <c r="G338" s="21" t="s">
        <v>1230</v>
      </c>
      <c r="H338" s="21" t="s">
        <v>38</v>
      </c>
      <c r="J338" s="21" t="s">
        <v>146</v>
      </c>
      <c r="K338" s="21" t="s">
        <v>140</v>
      </c>
      <c r="L338" s="23">
        <v>38012</v>
      </c>
      <c r="M338" s="23">
        <v>38015</v>
      </c>
      <c r="S338" s="21" t="s">
        <v>41</v>
      </c>
      <c r="U338" s="21" t="s">
        <v>42</v>
      </c>
      <c r="V338" s="21">
        <v>0</v>
      </c>
      <c r="W338" s="21" t="s">
        <v>147</v>
      </c>
      <c r="X338" s="21" t="s">
        <v>44</v>
      </c>
    </row>
    <row r="339" spans="1:30" x14ac:dyDescent="0.25">
      <c r="A339" s="21" t="str">
        <f t="shared" si="5"/>
        <v>Utillajes</v>
      </c>
      <c r="B339" s="21" t="s">
        <v>1231</v>
      </c>
      <c r="C339" s="21" t="s">
        <v>1229</v>
      </c>
      <c r="D339" s="21" t="s">
        <v>1131</v>
      </c>
      <c r="F339" s="21" t="s">
        <v>105</v>
      </c>
      <c r="G339" s="21" t="s">
        <v>1230</v>
      </c>
      <c r="H339" s="21" t="s">
        <v>38</v>
      </c>
      <c r="J339" s="21" t="s">
        <v>146</v>
      </c>
      <c r="K339" s="21" t="s">
        <v>140</v>
      </c>
      <c r="L339" s="23">
        <v>38012</v>
      </c>
      <c r="M339" s="23">
        <v>38015</v>
      </c>
      <c r="S339" s="21" t="s">
        <v>41</v>
      </c>
      <c r="U339" s="21" t="s">
        <v>42</v>
      </c>
      <c r="V339" s="21">
        <v>0</v>
      </c>
      <c r="W339" s="21" t="s">
        <v>147</v>
      </c>
      <c r="X339" s="21" t="s">
        <v>44</v>
      </c>
    </row>
    <row r="340" spans="1:30" x14ac:dyDescent="0.25">
      <c r="A340" s="21" t="str">
        <f t="shared" si="5"/>
        <v>Utillajes</v>
      </c>
      <c r="B340" s="21" t="s">
        <v>1232</v>
      </c>
      <c r="C340" s="21" t="s">
        <v>1229</v>
      </c>
      <c r="D340" s="21" t="s">
        <v>1131</v>
      </c>
      <c r="F340" s="21" t="s">
        <v>105</v>
      </c>
      <c r="G340" s="21" t="s">
        <v>1230</v>
      </c>
      <c r="H340" s="21" t="s">
        <v>38</v>
      </c>
      <c r="J340" s="21" t="s">
        <v>146</v>
      </c>
      <c r="K340" s="21" t="s">
        <v>140</v>
      </c>
      <c r="L340" s="23">
        <v>38012</v>
      </c>
      <c r="M340" s="23">
        <v>38015</v>
      </c>
      <c r="S340" s="21" t="s">
        <v>41</v>
      </c>
      <c r="U340" s="21" t="s">
        <v>42</v>
      </c>
      <c r="V340" s="21">
        <v>0</v>
      </c>
      <c r="W340" s="21" t="s">
        <v>147</v>
      </c>
      <c r="X340" s="21" t="s">
        <v>44</v>
      </c>
    </row>
    <row r="341" spans="1:30" x14ac:dyDescent="0.25">
      <c r="A341" s="21" t="str">
        <f t="shared" si="5"/>
        <v>Utillajes</v>
      </c>
      <c r="B341" s="21" t="s">
        <v>1242</v>
      </c>
      <c r="C341" s="21" t="s">
        <v>1243</v>
      </c>
      <c r="D341" s="21" t="s">
        <v>1244</v>
      </c>
      <c r="E341" s="21" t="s">
        <v>1245</v>
      </c>
      <c r="F341" s="21" t="s">
        <v>105</v>
      </c>
      <c r="G341" s="21" t="s">
        <v>1246</v>
      </c>
      <c r="H341" s="21" t="s">
        <v>38</v>
      </c>
      <c r="J341" s="21" t="s">
        <v>139</v>
      </c>
      <c r="K341" s="21" t="s">
        <v>140</v>
      </c>
      <c r="L341" s="23">
        <v>38012</v>
      </c>
      <c r="M341" s="23">
        <v>38015</v>
      </c>
      <c r="S341" s="21" t="s">
        <v>41</v>
      </c>
      <c r="U341" s="21" t="s">
        <v>42</v>
      </c>
      <c r="V341" s="21">
        <v>0</v>
      </c>
      <c r="W341" s="21" t="s">
        <v>43</v>
      </c>
      <c r="X341" s="21" t="s">
        <v>44</v>
      </c>
    </row>
    <row r="342" spans="1:30" x14ac:dyDescent="0.25">
      <c r="A342" s="21" t="str">
        <f t="shared" si="5"/>
        <v>Utillajes</v>
      </c>
      <c r="B342" s="21" t="s">
        <v>1247</v>
      </c>
      <c r="C342" s="21" t="s">
        <v>1243</v>
      </c>
      <c r="D342" s="21" t="s">
        <v>1248</v>
      </c>
      <c r="E342" s="21" t="s">
        <v>1249</v>
      </c>
      <c r="F342" s="21" t="s">
        <v>105</v>
      </c>
      <c r="G342" s="21" t="s">
        <v>1246</v>
      </c>
      <c r="H342" s="21" t="s">
        <v>38</v>
      </c>
      <c r="J342" s="21" t="s">
        <v>139</v>
      </c>
      <c r="K342" s="21" t="s">
        <v>140</v>
      </c>
      <c r="L342" s="23">
        <v>38012</v>
      </c>
      <c r="M342" s="23">
        <v>38015</v>
      </c>
      <c r="S342" s="21" t="s">
        <v>41</v>
      </c>
      <c r="U342" s="21" t="s">
        <v>42</v>
      </c>
      <c r="V342" s="21">
        <v>0</v>
      </c>
      <c r="W342" s="21" t="s">
        <v>43</v>
      </c>
      <c r="X342" s="21" t="s">
        <v>44</v>
      </c>
    </row>
    <row r="343" spans="1:30" x14ac:dyDescent="0.25">
      <c r="A343" s="21" t="str">
        <f t="shared" si="5"/>
        <v>Utillajes</v>
      </c>
      <c r="B343" s="21" t="s">
        <v>1250</v>
      </c>
      <c r="C343" s="21" t="s">
        <v>1243</v>
      </c>
      <c r="D343" s="21" t="s">
        <v>1248</v>
      </c>
      <c r="E343" s="21" t="s">
        <v>1251</v>
      </c>
      <c r="F343" s="21" t="s">
        <v>105</v>
      </c>
      <c r="G343" s="21" t="s">
        <v>1246</v>
      </c>
      <c r="H343" s="21" t="s">
        <v>38</v>
      </c>
      <c r="J343" s="21" t="s">
        <v>139</v>
      </c>
      <c r="K343" s="21" t="s">
        <v>140</v>
      </c>
      <c r="L343" s="23">
        <v>38012</v>
      </c>
      <c r="M343" s="23">
        <v>38015</v>
      </c>
      <c r="S343" s="21" t="s">
        <v>41</v>
      </c>
      <c r="U343" s="21" t="s">
        <v>42</v>
      </c>
      <c r="V343" s="21">
        <v>0</v>
      </c>
      <c r="W343" s="21" t="s">
        <v>43</v>
      </c>
      <c r="X343" s="21" t="s">
        <v>44</v>
      </c>
    </row>
    <row r="344" spans="1:30" x14ac:dyDescent="0.25">
      <c r="A344" s="21" t="str">
        <f t="shared" si="5"/>
        <v>Utillajes</v>
      </c>
      <c r="B344" s="21" t="s">
        <v>1252</v>
      </c>
      <c r="C344" s="21" t="s">
        <v>1243</v>
      </c>
      <c r="D344" s="21" t="s">
        <v>1253</v>
      </c>
      <c r="E344" s="21" t="s">
        <v>1254</v>
      </c>
      <c r="F344" s="21" t="s">
        <v>105</v>
      </c>
      <c r="G344" s="21" t="s">
        <v>1246</v>
      </c>
      <c r="H344" s="21" t="s">
        <v>38</v>
      </c>
      <c r="J344" s="21" t="s">
        <v>139</v>
      </c>
      <c r="K344" s="21" t="s">
        <v>140</v>
      </c>
      <c r="L344" s="23">
        <v>38012</v>
      </c>
      <c r="M344" s="23">
        <v>38015</v>
      </c>
      <c r="S344" s="21" t="s">
        <v>41</v>
      </c>
      <c r="U344" s="21" t="s">
        <v>42</v>
      </c>
      <c r="V344" s="21">
        <v>0</v>
      </c>
      <c r="W344" s="21" t="s">
        <v>43</v>
      </c>
      <c r="X344" s="21" t="s">
        <v>44</v>
      </c>
    </row>
    <row r="345" spans="1:30" x14ac:dyDescent="0.25">
      <c r="A345" s="21" t="str">
        <f t="shared" si="5"/>
        <v>Utillajes</v>
      </c>
      <c r="B345" s="21" t="s">
        <v>1255</v>
      </c>
      <c r="C345" s="21" t="s">
        <v>991</v>
      </c>
      <c r="D345" s="21" t="s">
        <v>1256</v>
      </c>
      <c r="F345" s="21" t="s">
        <v>105</v>
      </c>
      <c r="G345" s="21" t="s">
        <v>1257</v>
      </c>
      <c r="H345" s="21" t="s">
        <v>38</v>
      </c>
      <c r="J345" s="21" t="s">
        <v>139</v>
      </c>
      <c r="K345" s="21" t="s">
        <v>140</v>
      </c>
      <c r="L345" s="23">
        <v>38012</v>
      </c>
      <c r="M345" s="23">
        <v>38015</v>
      </c>
      <c r="S345" s="21" t="s">
        <v>41</v>
      </c>
      <c r="U345" s="21" t="s">
        <v>42</v>
      </c>
      <c r="V345" s="21">
        <v>0</v>
      </c>
      <c r="W345" s="21" t="s">
        <v>43</v>
      </c>
      <c r="X345" s="21" t="s">
        <v>44</v>
      </c>
    </row>
    <row r="346" spans="1:30" x14ac:dyDescent="0.25">
      <c r="A346" s="21" t="str">
        <f t="shared" si="5"/>
        <v>Utillajes</v>
      </c>
      <c r="B346" s="21" t="s">
        <v>1258</v>
      </c>
      <c r="C346" s="21" t="s">
        <v>1259</v>
      </c>
      <c r="D346" s="21" t="s">
        <v>1260</v>
      </c>
      <c r="F346" s="21" t="s">
        <v>105</v>
      </c>
      <c r="G346" s="21" t="s">
        <v>1261</v>
      </c>
      <c r="H346" s="21" t="s">
        <v>38</v>
      </c>
      <c r="J346" s="21" t="s">
        <v>139</v>
      </c>
      <c r="K346" s="21" t="s">
        <v>140</v>
      </c>
      <c r="L346" s="23">
        <v>38012</v>
      </c>
      <c r="M346" s="23">
        <v>38015</v>
      </c>
      <c r="S346" s="21" t="s">
        <v>41</v>
      </c>
      <c r="U346" s="21" t="s">
        <v>42</v>
      </c>
      <c r="V346" s="21">
        <v>0</v>
      </c>
      <c r="W346" s="21" t="s">
        <v>43</v>
      </c>
      <c r="X346" s="21" t="s">
        <v>44</v>
      </c>
    </row>
    <row r="347" spans="1:30" x14ac:dyDescent="0.25">
      <c r="A347" s="21" t="str">
        <f t="shared" si="5"/>
        <v>Utillajes</v>
      </c>
      <c r="B347" s="21" t="s">
        <v>1262</v>
      </c>
      <c r="C347" s="21" t="s">
        <v>1263</v>
      </c>
      <c r="D347" s="21" t="s">
        <v>1264</v>
      </c>
      <c r="F347" s="21" t="s">
        <v>105</v>
      </c>
      <c r="G347" s="21" t="s">
        <v>1265</v>
      </c>
      <c r="H347" s="21" t="s">
        <v>38</v>
      </c>
      <c r="J347" s="21" t="s">
        <v>139</v>
      </c>
      <c r="K347" s="21" t="s">
        <v>140</v>
      </c>
      <c r="L347" s="23">
        <v>38012</v>
      </c>
      <c r="M347" s="23">
        <v>38015</v>
      </c>
      <c r="S347" s="21" t="s">
        <v>41</v>
      </c>
      <c r="U347" s="21" t="s">
        <v>42</v>
      </c>
      <c r="V347" s="21">
        <v>0</v>
      </c>
      <c r="W347" s="21" t="s">
        <v>43</v>
      </c>
      <c r="X347" s="21" t="s">
        <v>44</v>
      </c>
    </row>
    <row r="348" spans="1:30" x14ac:dyDescent="0.25">
      <c r="A348" s="21" t="str">
        <f t="shared" si="5"/>
        <v>Utillajes</v>
      </c>
      <c r="B348" s="21" t="s">
        <v>1266</v>
      </c>
      <c r="C348" s="21" t="s">
        <v>1267</v>
      </c>
      <c r="D348" s="21" t="s">
        <v>1268</v>
      </c>
      <c r="F348" s="21" t="s">
        <v>105</v>
      </c>
      <c r="G348" s="21" t="s">
        <v>1269</v>
      </c>
      <c r="H348" s="21" t="s">
        <v>38</v>
      </c>
      <c r="J348" s="21" t="s">
        <v>146</v>
      </c>
      <c r="K348" s="21" t="s">
        <v>140</v>
      </c>
      <c r="L348" s="23">
        <v>38012</v>
      </c>
      <c r="M348" s="23">
        <v>38015</v>
      </c>
      <c r="S348" s="21" t="s">
        <v>41</v>
      </c>
      <c r="U348" s="21" t="s">
        <v>42</v>
      </c>
      <c r="V348" s="21">
        <v>0</v>
      </c>
      <c r="W348" s="21" t="s">
        <v>147</v>
      </c>
      <c r="X348" s="21" t="s">
        <v>44</v>
      </c>
    </row>
    <row r="349" spans="1:30" x14ac:dyDescent="0.25">
      <c r="A349" s="21" t="str">
        <f t="shared" si="5"/>
        <v>Utillajes</v>
      </c>
      <c r="B349" s="21" t="s">
        <v>1270</v>
      </c>
      <c r="C349" s="21" t="s">
        <v>1005</v>
      </c>
      <c r="D349" s="21" t="s">
        <v>1160</v>
      </c>
      <c r="E349" s="21" t="s">
        <v>1271</v>
      </c>
      <c r="F349" s="21" t="s">
        <v>105</v>
      </c>
      <c r="G349" s="21" t="s">
        <v>1272</v>
      </c>
      <c r="H349" s="21" t="s">
        <v>38</v>
      </c>
      <c r="J349" s="21" t="s">
        <v>139</v>
      </c>
      <c r="K349" s="21" t="s">
        <v>140</v>
      </c>
      <c r="L349" s="23">
        <v>38012</v>
      </c>
      <c r="M349" s="23">
        <v>38015</v>
      </c>
      <c r="P349" s="23">
        <v>45832</v>
      </c>
      <c r="R349" s="23">
        <v>45832</v>
      </c>
      <c r="S349" s="21" t="s">
        <v>41</v>
      </c>
      <c r="U349" s="21" t="s">
        <v>42</v>
      </c>
      <c r="V349" s="21">
        <v>0</v>
      </c>
      <c r="W349" s="21" t="s">
        <v>43</v>
      </c>
      <c r="X349" s="21" t="s">
        <v>44</v>
      </c>
      <c r="Z349" s="21" t="s">
        <v>113</v>
      </c>
      <c r="AD349" s="23">
        <v>45467</v>
      </c>
    </row>
    <row r="350" spans="1:30" x14ac:dyDescent="0.25">
      <c r="A350" s="21" t="str">
        <f t="shared" si="5"/>
        <v>Utillajes</v>
      </c>
      <c r="B350" s="21" t="s">
        <v>1273</v>
      </c>
      <c r="C350" s="21" t="s">
        <v>1274</v>
      </c>
      <c r="D350" s="21" t="s">
        <v>1275</v>
      </c>
      <c r="F350" s="21" t="s">
        <v>105</v>
      </c>
      <c r="G350" s="21" t="s">
        <v>1276</v>
      </c>
      <c r="H350" s="21" t="s">
        <v>38</v>
      </c>
      <c r="J350" s="21" t="s">
        <v>139</v>
      </c>
      <c r="K350" s="21" t="s">
        <v>140</v>
      </c>
      <c r="L350" s="23">
        <v>38012</v>
      </c>
      <c r="M350" s="23">
        <v>38015</v>
      </c>
      <c r="S350" s="21" t="s">
        <v>41</v>
      </c>
      <c r="U350" s="21" t="s">
        <v>42</v>
      </c>
      <c r="V350" s="21">
        <v>0</v>
      </c>
      <c r="W350" s="21" t="s">
        <v>43</v>
      </c>
      <c r="X350" s="21" t="s">
        <v>44</v>
      </c>
    </row>
    <row r="351" spans="1:30" x14ac:dyDescent="0.25">
      <c r="A351" s="21" t="str">
        <f t="shared" si="5"/>
        <v>Utillajes</v>
      </c>
      <c r="B351" s="21" t="s">
        <v>1277</v>
      </c>
      <c r="C351" s="21" t="s">
        <v>1278</v>
      </c>
      <c r="D351" s="21" t="s">
        <v>1279</v>
      </c>
      <c r="F351" s="21" t="s">
        <v>105</v>
      </c>
      <c r="G351" s="21" t="s">
        <v>1280</v>
      </c>
      <c r="H351" s="21" t="s">
        <v>38</v>
      </c>
      <c r="J351" s="21" t="s">
        <v>139</v>
      </c>
      <c r="K351" s="21" t="s">
        <v>140</v>
      </c>
      <c r="L351" s="23">
        <v>38012</v>
      </c>
      <c r="M351" s="23">
        <v>38015</v>
      </c>
      <c r="P351" s="23">
        <v>45779</v>
      </c>
      <c r="R351" s="23">
        <v>45779</v>
      </c>
      <c r="S351" s="21" t="s">
        <v>41</v>
      </c>
      <c r="U351" s="21" t="s">
        <v>42</v>
      </c>
      <c r="V351" s="21">
        <v>0</v>
      </c>
      <c r="W351" s="21" t="s">
        <v>43</v>
      </c>
      <c r="X351" s="21" t="s">
        <v>44</v>
      </c>
      <c r="Z351" s="21" t="s">
        <v>113</v>
      </c>
      <c r="AC351" s="23">
        <v>39399</v>
      </c>
      <c r="AD351" s="23">
        <v>45414</v>
      </c>
    </row>
    <row r="352" spans="1:30" x14ac:dyDescent="0.25">
      <c r="A352" s="21" t="str">
        <f t="shared" si="5"/>
        <v>Utillajes</v>
      </c>
      <c r="B352" s="21" t="s">
        <v>1281</v>
      </c>
      <c r="C352" s="21" t="s">
        <v>1282</v>
      </c>
      <c r="D352" s="21" t="s">
        <v>1283</v>
      </c>
      <c r="F352" s="21" t="s">
        <v>105</v>
      </c>
      <c r="G352" s="21" t="s">
        <v>1284</v>
      </c>
      <c r="H352" s="21" t="s">
        <v>38</v>
      </c>
      <c r="J352" s="21" t="s">
        <v>139</v>
      </c>
      <c r="K352" s="21" t="s">
        <v>140</v>
      </c>
      <c r="L352" s="23">
        <v>38012</v>
      </c>
      <c r="M352" s="23">
        <v>38015</v>
      </c>
      <c r="S352" s="21" t="s">
        <v>41</v>
      </c>
      <c r="U352" s="21" t="s">
        <v>42</v>
      </c>
      <c r="V352" s="21">
        <v>0</v>
      </c>
      <c r="W352" s="21" t="s">
        <v>43</v>
      </c>
      <c r="X352" s="21" t="s">
        <v>44</v>
      </c>
    </row>
    <row r="353" spans="1:30" x14ac:dyDescent="0.25">
      <c r="A353" s="21" t="str">
        <f t="shared" si="5"/>
        <v>Utillajes</v>
      </c>
      <c r="B353" s="21" t="s">
        <v>1285</v>
      </c>
      <c r="C353" s="21" t="s">
        <v>1278</v>
      </c>
      <c r="D353" s="21" t="s">
        <v>1279</v>
      </c>
      <c r="F353" s="21" t="s">
        <v>105</v>
      </c>
      <c r="G353" s="21" t="s">
        <v>1280</v>
      </c>
      <c r="H353" s="21" t="s">
        <v>38</v>
      </c>
      <c r="J353" s="21" t="s">
        <v>139</v>
      </c>
      <c r="K353" s="21" t="s">
        <v>140</v>
      </c>
      <c r="L353" s="23">
        <v>38012</v>
      </c>
      <c r="M353" s="23">
        <v>38015</v>
      </c>
      <c r="S353" s="21" t="s">
        <v>41</v>
      </c>
      <c r="U353" s="21" t="s">
        <v>42</v>
      </c>
      <c r="V353" s="21">
        <v>0</v>
      </c>
      <c r="W353" s="21" t="s">
        <v>43</v>
      </c>
      <c r="X353" s="21" t="s">
        <v>44</v>
      </c>
    </row>
    <row r="354" spans="1:30" x14ac:dyDescent="0.25">
      <c r="A354" s="21" t="str">
        <f t="shared" si="5"/>
        <v>Utillajes</v>
      </c>
      <c r="B354" s="21" t="s">
        <v>1286</v>
      </c>
      <c r="C354" s="21" t="s">
        <v>1287</v>
      </c>
      <c r="D354" s="21" t="s">
        <v>1288</v>
      </c>
      <c r="F354" s="21" t="s">
        <v>105</v>
      </c>
      <c r="G354" s="21" t="s">
        <v>1289</v>
      </c>
      <c r="H354" s="21" t="s">
        <v>38</v>
      </c>
      <c r="J354" s="21" t="s">
        <v>139</v>
      </c>
      <c r="K354" s="21" t="s">
        <v>140</v>
      </c>
      <c r="L354" s="23">
        <v>38012</v>
      </c>
      <c r="M354" s="23">
        <v>38015</v>
      </c>
      <c r="S354" s="21" t="s">
        <v>41</v>
      </c>
      <c r="U354" s="21" t="s">
        <v>42</v>
      </c>
      <c r="V354" s="21">
        <v>0</v>
      </c>
      <c r="W354" s="21" t="s">
        <v>43</v>
      </c>
      <c r="X354" s="21" t="s">
        <v>44</v>
      </c>
    </row>
    <row r="355" spans="1:30" x14ac:dyDescent="0.25">
      <c r="A355" s="21" t="str">
        <f t="shared" si="5"/>
        <v>Utillajes</v>
      </c>
      <c r="B355" s="21" t="s">
        <v>1290</v>
      </c>
      <c r="C355" s="21" t="s">
        <v>1287</v>
      </c>
      <c r="D355" s="21" t="s">
        <v>1288</v>
      </c>
      <c r="F355" s="21" t="s">
        <v>105</v>
      </c>
      <c r="G355" s="21" t="s">
        <v>1289</v>
      </c>
      <c r="H355" s="21" t="s">
        <v>38</v>
      </c>
      <c r="J355" s="21" t="s">
        <v>146</v>
      </c>
      <c r="K355" s="21" t="s">
        <v>140</v>
      </c>
      <c r="L355" s="23">
        <v>38012</v>
      </c>
      <c r="M355" s="23">
        <v>38015</v>
      </c>
      <c r="S355" s="21" t="s">
        <v>41</v>
      </c>
      <c r="U355" s="21" t="s">
        <v>42</v>
      </c>
      <c r="V355" s="21">
        <v>0</v>
      </c>
      <c r="W355" s="21" t="s">
        <v>147</v>
      </c>
      <c r="X355" s="21" t="s">
        <v>44</v>
      </c>
    </row>
    <row r="356" spans="1:30" x14ac:dyDescent="0.25">
      <c r="A356" s="21" t="str">
        <f t="shared" si="5"/>
        <v>Utillajes</v>
      </c>
      <c r="B356" s="21" t="s">
        <v>1291</v>
      </c>
      <c r="C356" s="21" t="s">
        <v>1053</v>
      </c>
      <c r="D356" s="21" t="s">
        <v>1292</v>
      </c>
      <c r="F356" s="21" t="s">
        <v>105</v>
      </c>
      <c r="G356" s="21" t="s">
        <v>1055</v>
      </c>
      <c r="H356" s="21" t="s">
        <v>38</v>
      </c>
      <c r="J356" s="21" t="s">
        <v>139</v>
      </c>
      <c r="K356" s="21" t="s">
        <v>140</v>
      </c>
      <c r="L356" s="23">
        <v>38012</v>
      </c>
      <c r="M356" s="23">
        <v>38015</v>
      </c>
      <c r="P356" s="23">
        <v>45944</v>
      </c>
      <c r="R356" s="23">
        <v>45944</v>
      </c>
      <c r="S356" s="21" t="s">
        <v>41</v>
      </c>
      <c r="U356" s="21" t="s">
        <v>42</v>
      </c>
      <c r="V356" s="21">
        <v>0</v>
      </c>
      <c r="W356" s="21" t="s">
        <v>43</v>
      </c>
      <c r="X356" s="21" t="s">
        <v>44</v>
      </c>
      <c r="Z356" s="21" t="s">
        <v>113</v>
      </c>
      <c r="AD356" s="23">
        <v>45579</v>
      </c>
    </row>
    <row r="357" spans="1:30" x14ac:dyDescent="0.25">
      <c r="A357" s="21" t="str">
        <f t="shared" si="5"/>
        <v>Utillajes</v>
      </c>
      <c r="B357" s="21" t="s">
        <v>1293</v>
      </c>
      <c r="C357" s="21" t="s">
        <v>1294</v>
      </c>
      <c r="D357" s="21" t="s">
        <v>1295</v>
      </c>
      <c r="F357" s="21" t="s">
        <v>105</v>
      </c>
      <c r="G357" s="21" t="s">
        <v>1214</v>
      </c>
      <c r="H357" s="21" t="s">
        <v>38</v>
      </c>
      <c r="J357" s="21" t="s">
        <v>139</v>
      </c>
      <c r="K357" s="21" t="s">
        <v>140</v>
      </c>
      <c r="L357" s="23">
        <v>38012</v>
      </c>
      <c r="M357" s="23">
        <v>38015</v>
      </c>
      <c r="S357" s="21" t="s">
        <v>41</v>
      </c>
      <c r="U357" s="21" t="s">
        <v>42</v>
      </c>
      <c r="V357" s="21">
        <v>0</v>
      </c>
      <c r="W357" s="21" t="s">
        <v>43</v>
      </c>
      <c r="X357" s="21" t="s">
        <v>44</v>
      </c>
    </row>
    <row r="358" spans="1:30" x14ac:dyDescent="0.25">
      <c r="A358" s="21" t="str">
        <f t="shared" si="5"/>
        <v>Utillajes</v>
      </c>
      <c r="B358" s="21" t="s">
        <v>1296</v>
      </c>
      <c r="C358" s="21" t="s">
        <v>1294</v>
      </c>
      <c r="D358" s="21" t="s">
        <v>1295</v>
      </c>
      <c r="F358" s="21" t="s">
        <v>105</v>
      </c>
      <c r="G358" s="21" t="s">
        <v>1214</v>
      </c>
      <c r="H358" s="21" t="s">
        <v>38</v>
      </c>
      <c r="J358" s="21" t="s">
        <v>139</v>
      </c>
      <c r="K358" s="21" t="s">
        <v>140</v>
      </c>
      <c r="L358" s="23">
        <v>38012</v>
      </c>
      <c r="M358" s="23">
        <v>38015</v>
      </c>
      <c r="S358" s="21" t="s">
        <v>41</v>
      </c>
      <c r="U358" s="21" t="s">
        <v>42</v>
      </c>
      <c r="V358" s="21">
        <v>0</v>
      </c>
      <c r="W358" s="21" t="s">
        <v>43</v>
      </c>
      <c r="X358" s="21" t="s">
        <v>44</v>
      </c>
    </row>
    <row r="359" spans="1:30" x14ac:dyDescent="0.25">
      <c r="A359" s="21" t="str">
        <f t="shared" si="5"/>
        <v>Utillajes</v>
      </c>
      <c r="B359" s="21" t="s">
        <v>1297</v>
      </c>
      <c r="C359" s="21" t="s">
        <v>1298</v>
      </c>
      <c r="F359" s="21" t="s">
        <v>105</v>
      </c>
      <c r="G359" s="21" t="s">
        <v>1299</v>
      </c>
      <c r="H359" s="21" t="s">
        <v>38</v>
      </c>
      <c r="J359" s="21" t="s">
        <v>146</v>
      </c>
      <c r="K359" s="21" t="s">
        <v>140</v>
      </c>
      <c r="L359" s="23">
        <v>38012</v>
      </c>
      <c r="M359" s="23">
        <v>38016</v>
      </c>
      <c r="P359" s="23">
        <v>45932</v>
      </c>
      <c r="R359" s="23">
        <v>45932</v>
      </c>
      <c r="S359" s="21" t="s">
        <v>41</v>
      </c>
      <c r="U359" s="21" t="s">
        <v>42</v>
      </c>
      <c r="V359" s="21">
        <v>0</v>
      </c>
      <c r="W359" s="21" t="s">
        <v>147</v>
      </c>
      <c r="X359" s="21" t="s">
        <v>44</v>
      </c>
      <c r="Z359" s="21" t="s">
        <v>113</v>
      </c>
      <c r="AD359" s="23">
        <v>45567</v>
      </c>
    </row>
    <row r="360" spans="1:30" x14ac:dyDescent="0.25">
      <c r="A360" s="21" t="str">
        <f t="shared" si="5"/>
        <v>Utillajes</v>
      </c>
      <c r="B360" s="21" t="s">
        <v>1300</v>
      </c>
      <c r="C360" s="21" t="s">
        <v>1301</v>
      </c>
      <c r="F360" s="21" t="s">
        <v>105</v>
      </c>
      <c r="G360" s="21" t="s">
        <v>1299</v>
      </c>
      <c r="H360" s="21" t="s">
        <v>38</v>
      </c>
      <c r="J360" s="21" t="s">
        <v>146</v>
      </c>
      <c r="K360" s="21" t="s">
        <v>140</v>
      </c>
      <c r="L360" s="23">
        <v>38012</v>
      </c>
      <c r="M360" s="23">
        <v>38016</v>
      </c>
      <c r="S360" s="21" t="s">
        <v>41</v>
      </c>
      <c r="U360" s="21" t="s">
        <v>42</v>
      </c>
      <c r="V360" s="21">
        <v>0</v>
      </c>
      <c r="W360" s="21" t="s">
        <v>147</v>
      </c>
      <c r="X360" s="21" t="s">
        <v>44</v>
      </c>
    </row>
    <row r="361" spans="1:30" x14ac:dyDescent="0.25">
      <c r="A361" s="21" t="str">
        <f t="shared" si="5"/>
        <v>Utillajes</v>
      </c>
      <c r="B361" s="21" t="s">
        <v>1302</v>
      </c>
      <c r="C361" s="21" t="s">
        <v>1303</v>
      </c>
      <c r="D361" s="21" t="s">
        <v>1304</v>
      </c>
      <c r="F361" s="21" t="s">
        <v>105</v>
      </c>
      <c r="G361" s="21" t="s">
        <v>1305</v>
      </c>
      <c r="H361" s="21" t="s">
        <v>38</v>
      </c>
      <c r="J361" s="21" t="s">
        <v>146</v>
      </c>
      <c r="K361" s="21" t="s">
        <v>140</v>
      </c>
      <c r="L361" s="23">
        <v>38012</v>
      </c>
      <c r="M361" s="23">
        <v>38016</v>
      </c>
      <c r="S361" s="21" t="s">
        <v>41</v>
      </c>
      <c r="U361" s="21" t="s">
        <v>42</v>
      </c>
      <c r="V361" s="21">
        <v>0</v>
      </c>
      <c r="W361" s="21" t="s">
        <v>147</v>
      </c>
      <c r="X361" s="21" t="s">
        <v>44</v>
      </c>
    </row>
    <row r="362" spans="1:30" x14ac:dyDescent="0.25">
      <c r="A362" s="21" t="str">
        <f t="shared" si="5"/>
        <v>Utillajes</v>
      </c>
      <c r="B362" s="21" t="s">
        <v>1306</v>
      </c>
      <c r="C362" s="21" t="s">
        <v>1307</v>
      </c>
      <c r="D362" s="21" t="s">
        <v>1308</v>
      </c>
      <c r="F362" s="21" t="s">
        <v>105</v>
      </c>
      <c r="G362" s="21" t="s">
        <v>1309</v>
      </c>
      <c r="H362" s="21" t="s">
        <v>38</v>
      </c>
      <c r="J362" s="21" t="s">
        <v>146</v>
      </c>
      <c r="K362" s="21" t="s">
        <v>140</v>
      </c>
      <c r="L362" s="23">
        <v>38012</v>
      </c>
      <c r="M362" s="23">
        <v>38016</v>
      </c>
      <c r="S362" s="21" t="s">
        <v>41</v>
      </c>
      <c r="U362" s="21" t="s">
        <v>42</v>
      </c>
      <c r="V362" s="21">
        <v>0</v>
      </c>
      <c r="W362" s="21" t="s">
        <v>147</v>
      </c>
      <c r="X362" s="21" t="s">
        <v>44</v>
      </c>
    </row>
    <row r="363" spans="1:30" x14ac:dyDescent="0.25">
      <c r="A363" s="21" t="str">
        <f t="shared" si="5"/>
        <v>Utillajes</v>
      </c>
      <c r="B363" s="21" t="s">
        <v>1310</v>
      </c>
      <c r="C363" s="21" t="s">
        <v>1108</v>
      </c>
      <c r="D363" s="21" t="s">
        <v>1311</v>
      </c>
      <c r="F363" s="21" t="s">
        <v>105</v>
      </c>
      <c r="G363" s="21" t="s">
        <v>1110</v>
      </c>
      <c r="H363" s="21" t="s">
        <v>38</v>
      </c>
      <c r="J363" s="21" t="s">
        <v>146</v>
      </c>
      <c r="K363" s="21" t="s">
        <v>140</v>
      </c>
      <c r="L363" s="23">
        <v>38012</v>
      </c>
      <c r="M363" s="23">
        <v>38016</v>
      </c>
      <c r="S363" s="21" t="s">
        <v>41</v>
      </c>
      <c r="U363" s="21" t="s">
        <v>42</v>
      </c>
      <c r="V363" s="21">
        <v>0</v>
      </c>
      <c r="W363" s="21" t="s">
        <v>147</v>
      </c>
      <c r="X363" s="21" t="s">
        <v>44</v>
      </c>
    </row>
    <row r="364" spans="1:30" x14ac:dyDescent="0.25">
      <c r="A364" s="21" t="str">
        <f t="shared" si="5"/>
        <v>Utillajes</v>
      </c>
      <c r="B364" s="21" t="s">
        <v>1312</v>
      </c>
      <c r="C364" s="21" t="s">
        <v>1108</v>
      </c>
      <c r="D364" s="21" t="s">
        <v>1311</v>
      </c>
      <c r="F364" s="21" t="s">
        <v>105</v>
      </c>
      <c r="G364" s="21" t="s">
        <v>1110</v>
      </c>
      <c r="H364" s="21" t="s">
        <v>38</v>
      </c>
      <c r="J364" s="21" t="s">
        <v>146</v>
      </c>
      <c r="K364" s="21" t="s">
        <v>140</v>
      </c>
      <c r="L364" s="23">
        <v>38012</v>
      </c>
      <c r="M364" s="23">
        <v>38016</v>
      </c>
      <c r="S364" s="21" t="s">
        <v>41</v>
      </c>
      <c r="U364" s="21" t="s">
        <v>42</v>
      </c>
      <c r="V364" s="21">
        <v>0</v>
      </c>
      <c r="W364" s="21" t="s">
        <v>147</v>
      </c>
      <c r="X364" s="21" t="s">
        <v>44</v>
      </c>
    </row>
    <row r="365" spans="1:30" x14ac:dyDescent="0.25">
      <c r="A365" s="21" t="str">
        <f t="shared" si="5"/>
        <v>Utillajes</v>
      </c>
      <c r="B365" s="21" t="s">
        <v>1313</v>
      </c>
      <c r="C365" s="21" t="s">
        <v>1314</v>
      </c>
      <c r="D365" s="21" t="s">
        <v>1315</v>
      </c>
      <c r="F365" s="21" t="s">
        <v>105</v>
      </c>
      <c r="G365" s="21" t="s">
        <v>1132</v>
      </c>
      <c r="H365" s="21" t="s">
        <v>38</v>
      </c>
      <c r="I365" s="21">
        <v>39289</v>
      </c>
      <c r="J365" s="21" t="s">
        <v>146</v>
      </c>
      <c r="K365" s="21" t="s">
        <v>140</v>
      </c>
      <c r="L365" s="23">
        <v>38012</v>
      </c>
      <c r="M365" s="23">
        <v>38016</v>
      </c>
      <c r="S365" s="21" t="s">
        <v>41</v>
      </c>
      <c r="U365" s="21" t="s">
        <v>42</v>
      </c>
      <c r="V365" s="21">
        <v>0</v>
      </c>
      <c r="W365" s="21" t="s">
        <v>147</v>
      </c>
      <c r="X365" s="21" t="s">
        <v>44</v>
      </c>
    </row>
    <row r="366" spans="1:30" x14ac:dyDescent="0.25">
      <c r="A366" s="21" t="str">
        <f t="shared" si="5"/>
        <v>Utillajes</v>
      </c>
      <c r="B366" s="21" t="s">
        <v>1316</v>
      </c>
      <c r="C366" s="21" t="s">
        <v>1314</v>
      </c>
      <c r="D366" s="21" t="s">
        <v>1315</v>
      </c>
      <c r="F366" s="21" t="s">
        <v>105</v>
      </c>
      <c r="G366" s="21" t="s">
        <v>1132</v>
      </c>
      <c r="H366" s="21" t="s">
        <v>38</v>
      </c>
      <c r="J366" s="21" t="s">
        <v>146</v>
      </c>
      <c r="K366" s="21" t="s">
        <v>140</v>
      </c>
      <c r="L366" s="23">
        <v>38012</v>
      </c>
      <c r="M366" s="23">
        <v>38016</v>
      </c>
      <c r="S366" s="21" t="s">
        <v>41</v>
      </c>
      <c r="U366" s="21" t="s">
        <v>42</v>
      </c>
      <c r="V366" s="21">
        <v>0</v>
      </c>
      <c r="W366" s="21" t="s">
        <v>147</v>
      </c>
      <c r="X366" s="21" t="s">
        <v>44</v>
      </c>
    </row>
    <row r="367" spans="1:30" x14ac:dyDescent="0.25">
      <c r="A367" s="21" t="str">
        <f t="shared" si="5"/>
        <v>Utillajes</v>
      </c>
      <c r="B367" s="21" t="s">
        <v>1317</v>
      </c>
      <c r="C367" s="21" t="s">
        <v>1318</v>
      </c>
      <c r="F367" s="21" t="s">
        <v>105</v>
      </c>
      <c r="G367" s="21" t="s">
        <v>1319</v>
      </c>
      <c r="H367" s="21" t="s">
        <v>38</v>
      </c>
      <c r="J367" s="21" t="s">
        <v>146</v>
      </c>
      <c r="K367" s="21" t="s">
        <v>140</v>
      </c>
      <c r="L367" s="23">
        <v>38012</v>
      </c>
      <c r="M367" s="23">
        <v>38016</v>
      </c>
      <c r="S367" s="21" t="s">
        <v>41</v>
      </c>
      <c r="U367" s="21" t="s">
        <v>42</v>
      </c>
      <c r="V367" s="21">
        <v>0</v>
      </c>
      <c r="W367" s="21" t="s">
        <v>147</v>
      </c>
      <c r="X367" s="21" t="s">
        <v>44</v>
      </c>
    </row>
    <row r="368" spans="1:30" x14ac:dyDescent="0.25">
      <c r="A368" s="21" t="str">
        <f t="shared" si="5"/>
        <v>Utillajes</v>
      </c>
      <c r="B368" s="21" t="s">
        <v>1320</v>
      </c>
      <c r="C368" s="21" t="s">
        <v>1318</v>
      </c>
      <c r="F368" s="21" t="s">
        <v>105</v>
      </c>
      <c r="G368" s="21" t="s">
        <v>1319</v>
      </c>
      <c r="H368" s="21" t="s">
        <v>38</v>
      </c>
      <c r="J368" s="21" t="s">
        <v>146</v>
      </c>
      <c r="K368" s="21" t="s">
        <v>140</v>
      </c>
      <c r="L368" s="23">
        <v>38012</v>
      </c>
      <c r="M368" s="23">
        <v>38016</v>
      </c>
      <c r="S368" s="21" t="s">
        <v>41</v>
      </c>
      <c r="U368" s="21" t="s">
        <v>42</v>
      </c>
      <c r="V368" s="21">
        <v>0</v>
      </c>
      <c r="W368" s="21" t="s">
        <v>147</v>
      </c>
      <c r="X368" s="21" t="s">
        <v>44</v>
      </c>
    </row>
    <row r="369" spans="1:30" x14ac:dyDescent="0.25">
      <c r="A369" s="21" t="str">
        <f t="shared" si="5"/>
        <v>Utillajes</v>
      </c>
      <c r="B369" s="21" t="s">
        <v>1321</v>
      </c>
      <c r="C369" s="21" t="s">
        <v>1318</v>
      </c>
      <c r="F369" s="21" t="s">
        <v>105</v>
      </c>
      <c r="G369" s="21" t="s">
        <v>1319</v>
      </c>
      <c r="H369" s="21" t="s">
        <v>38</v>
      </c>
      <c r="J369" s="21" t="s">
        <v>146</v>
      </c>
      <c r="K369" s="21" t="s">
        <v>140</v>
      </c>
      <c r="L369" s="23">
        <v>38012</v>
      </c>
      <c r="M369" s="23">
        <v>38016</v>
      </c>
      <c r="S369" s="21" t="s">
        <v>41</v>
      </c>
      <c r="U369" s="21" t="s">
        <v>42</v>
      </c>
      <c r="V369" s="21">
        <v>0</v>
      </c>
      <c r="W369" s="21" t="s">
        <v>147</v>
      </c>
      <c r="X369" s="21" t="s">
        <v>44</v>
      </c>
    </row>
    <row r="370" spans="1:30" x14ac:dyDescent="0.25">
      <c r="A370" s="21" t="str">
        <f t="shared" si="5"/>
        <v>Utillajes</v>
      </c>
      <c r="B370" s="21" t="s">
        <v>1322</v>
      </c>
      <c r="C370" s="21" t="s">
        <v>1318</v>
      </c>
      <c r="F370" s="21" t="s">
        <v>105</v>
      </c>
      <c r="G370" s="21" t="s">
        <v>1319</v>
      </c>
      <c r="H370" s="21" t="s">
        <v>38</v>
      </c>
      <c r="J370" s="21" t="s">
        <v>146</v>
      </c>
      <c r="K370" s="21" t="s">
        <v>140</v>
      </c>
      <c r="L370" s="23">
        <v>38012</v>
      </c>
      <c r="M370" s="23">
        <v>38016</v>
      </c>
      <c r="S370" s="21" t="s">
        <v>41</v>
      </c>
      <c r="U370" s="21" t="s">
        <v>42</v>
      </c>
      <c r="V370" s="21">
        <v>0</v>
      </c>
      <c r="W370" s="21" t="s">
        <v>147</v>
      </c>
      <c r="X370" s="21" t="s">
        <v>44</v>
      </c>
    </row>
    <row r="371" spans="1:30" x14ac:dyDescent="0.25">
      <c r="A371" s="21" t="str">
        <f t="shared" si="5"/>
        <v>Utillajes</v>
      </c>
      <c r="B371" s="21" t="s">
        <v>1323</v>
      </c>
      <c r="C371" s="21" t="s">
        <v>1324</v>
      </c>
      <c r="D371" s="21" t="s">
        <v>1325</v>
      </c>
      <c r="F371" s="21" t="s">
        <v>105</v>
      </c>
      <c r="G371" s="21" t="s">
        <v>1326</v>
      </c>
      <c r="H371" s="21" t="s">
        <v>38</v>
      </c>
      <c r="J371" s="21" t="s">
        <v>146</v>
      </c>
      <c r="K371" s="21" t="s">
        <v>140</v>
      </c>
      <c r="L371" s="23">
        <v>38012</v>
      </c>
      <c r="M371" s="23">
        <v>38016</v>
      </c>
      <c r="S371" s="21" t="s">
        <v>41</v>
      </c>
      <c r="U371" s="21" t="s">
        <v>42</v>
      </c>
      <c r="V371" s="21">
        <v>0</v>
      </c>
      <c r="W371" s="21" t="s">
        <v>147</v>
      </c>
      <c r="X371" s="21" t="s">
        <v>44</v>
      </c>
    </row>
    <row r="372" spans="1:30" x14ac:dyDescent="0.25">
      <c r="A372" s="21" t="str">
        <f t="shared" si="5"/>
        <v>Utillajes</v>
      </c>
      <c r="B372" s="21" t="s">
        <v>1327</v>
      </c>
      <c r="C372" s="21" t="s">
        <v>1324</v>
      </c>
      <c r="D372" s="21" t="s">
        <v>1328</v>
      </c>
      <c r="F372" s="21" t="s">
        <v>1329</v>
      </c>
      <c r="H372" s="21" t="s">
        <v>38</v>
      </c>
      <c r="J372" s="21" t="s">
        <v>139</v>
      </c>
      <c r="K372" s="21" t="s">
        <v>140</v>
      </c>
      <c r="L372" s="23">
        <v>38114</v>
      </c>
      <c r="M372" s="23">
        <v>38114</v>
      </c>
      <c r="S372" s="21" t="s">
        <v>41</v>
      </c>
      <c r="U372" s="21" t="s">
        <v>42</v>
      </c>
      <c r="V372" s="21">
        <v>0</v>
      </c>
      <c r="W372" s="21" t="s">
        <v>43</v>
      </c>
      <c r="X372" s="21" t="s">
        <v>44</v>
      </c>
    </row>
    <row r="373" spans="1:30" x14ac:dyDescent="0.25">
      <c r="A373" s="21" t="str">
        <f t="shared" si="5"/>
        <v>Utillajes</v>
      </c>
      <c r="B373" s="21" t="s">
        <v>1330</v>
      </c>
      <c r="C373" s="21" t="s">
        <v>1212</v>
      </c>
      <c r="F373" s="21" t="s">
        <v>105</v>
      </c>
      <c r="G373" s="21" t="s">
        <v>1214</v>
      </c>
      <c r="H373" s="21" t="s">
        <v>38</v>
      </c>
      <c r="J373" s="21" t="s">
        <v>139</v>
      </c>
      <c r="K373" s="21" t="s">
        <v>140</v>
      </c>
      <c r="L373" s="23">
        <v>38012</v>
      </c>
      <c r="M373" s="23">
        <v>38016</v>
      </c>
      <c r="S373" s="21" t="s">
        <v>41</v>
      </c>
      <c r="U373" s="21" t="s">
        <v>42</v>
      </c>
      <c r="V373" s="21">
        <v>0</v>
      </c>
      <c r="W373" s="21" t="s">
        <v>43</v>
      </c>
      <c r="X373" s="21" t="s">
        <v>44</v>
      </c>
    </row>
    <row r="374" spans="1:30" x14ac:dyDescent="0.25">
      <c r="A374" s="21" t="str">
        <f t="shared" si="5"/>
        <v>Utillajes</v>
      </c>
      <c r="B374" s="21" t="s">
        <v>1331</v>
      </c>
      <c r="C374" s="21" t="s">
        <v>1212</v>
      </c>
      <c r="F374" s="21" t="s">
        <v>105</v>
      </c>
      <c r="G374" s="21" t="s">
        <v>1214</v>
      </c>
      <c r="H374" s="21" t="s">
        <v>38</v>
      </c>
      <c r="J374" s="21" t="s">
        <v>139</v>
      </c>
      <c r="K374" s="21" t="s">
        <v>140</v>
      </c>
      <c r="L374" s="23">
        <v>38012</v>
      </c>
      <c r="M374" s="23">
        <v>38016</v>
      </c>
      <c r="S374" s="21" t="s">
        <v>41</v>
      </c>
      <c r="U374" s="21" t="s">
        <v>42</v>
      </c>
      <c r="V374" s="21">
        <v>0</v>
      </c>
      <c r="W374" s="21" t="s">
        <v>43</v>
      </c>
      <c r="X374" s="21" t="s">
        <v>44</v>
      </c>
    </row>
    <row r="375" spans="1:30" x14ac:dyDescent="0.25">
      <c r="A375" s="21" t="str">
        <f t="shared" si="5"/>
        <v>Utillajes</v>
      </c>
      <c r="B375" s="21" t="s">
        <v>1332</v>
      </c>
      <c r="C375" s="21" t="s">
        <v>1333</v>
      </c>
      <c r="D375" s="21" t="s">
        <v>1334</v>
      </c>
      <c r="F375" s="21" t="s">
        <v>105</v>
      </c>
      <c r="G375" s="21" t="s">
        <v>1335</v>
      </c>
      <c r="H375" s="21" t="s">
        <v>38</v>
      </c>
      <c r="J375" s="21" t="s">
        <v>139</v>
      </c>
      <c r="K375" s="21" t="s">
        <v>140</v>
      </c>
      <c r="L375" s="23">
        <v>38012</v>
      </c>
      <c r="M375" s="23">
        <v>38016</v>
      </c>
      <c r="S375" s="21" t="s">
        <v>41</v>
      </c>
      <c r="U375" s="21" t="s">
        <v>42</v>
      </c>
      <c r="V375" s="21">
        <v>0</v>
      </c>
      <c r="W375" s="21" t="s">
        <v>43</v>
      </c>
      <c r="X375" s="21" t="s">
        <v>44</v>
      </c>
    </row>
    <row r="376" spans="1:30" x14ac:dyDescent="0.25">
      <c r="A376" s="21" t="str">
        <f t="shared" si="5"/>
        <v>Utillajes</v>
      </c>
      <c r="B376" s="21" t="s">
        <v>1336</v>
      </c>
      <c r="C376" s="21" t="s">
        <v>1333</v>
      </c>
      <c r="D376" s="21" t="s">
        <v>1337</v>
      </c>
      <c r="F376" s="21" t="s">
        <v>105</v>
      </c>
      <c r="G376" s="21" t="s">
        <v>1335</v>
      </c>
      <c r="H376" s="21" t="s">
        <v>38</v>
      </c>
      <c r="J376" s="21" t="s">
        <v>139</v>
      </c>
      <c r="K376" s="21" t="s">
        <v>140</v>
      </c>
      <c r="L376" s="23">
        <v>38012</v>
      </c>
      <c r="M376" s="23">
        <v>38016</v>
      </c>
      <c r="S376" s="21" t="s">
        <v>41</v>
      </c>
      <c r="U376" s="21" t="s">
        <v>42</v>
      </c>
      <c r="V376" s="21">
        <v>0</v>
      </c>
      <c r="W376" s="21" t="s">
        <v>43</v>
      </c>
      <c r="X376" s="21" t="s">
        <v>44</v>
      </c>
    </row>
    <row r="377" spans="1:30" x14ac:dyDescent="0.25">
      <c r="A377" s="21" t="str">
        <f t="shared" si="5"/>
        <v>Utillajes</v>
      </c>
      <c r="B377" s="21" t="s">
        <v>1344</v>
      </c>
      <c r="C377" s="21" t="s">
        <v>1345</v>
      </c>
      <c r="D377" s="21" t="s">
        <v>1346</v>
      </c>
      <c r="F377" s="21" t="s">
        <v>105</v>
      </c>
      <c r="G377" s="21" t="s">
        <v>1347</v>
      </c>
      <c r="H377" s="21" t="s">
        <v>38</v>
      </c>
      <c r="J377" s="21" t="s">
        <v>139</v>
      </c>
      <c r="K377" s="21" t="s">
        <v>140</v>
      </c>
      <c r="L377" s="23">
        <v>38012</v>
      </c>
      <c r="M377" s="23">
        <v>38016</v>
      </c>
      <c r="S377" s="21" t="s">
        <v>41</v>
      </c>
      <c r="U377" s="21" t="s">
        <v>42</v>
      </c>
      <c r="V377" s="21">
        <v>0</v>
      </c>
      <c r="W377" s="21" t="s">
        <v>43</v>
      </c>
      <c r="X377" s="21" t="s">
        <v>44</v>
      </c>
    </row>
    <row r="378" spans="1:30" x14ac:dyDescent="0.25">
      <c r="A378" s="21" t="str">
        <f t="shared" si="5"/>
        <v>Utillajes</v>
      </c>
      <c r="B378" s="21" t="s">
        <v>1348</v>
      </c>
      <c r="C378" s="21" t="s">
        <v>1345</v>
      </c>
      <c r="D378" s="21" t="s">
        <v>1349</v>
      </c>
      <c r="F378" s="21" t="s">
        <v>105</v>
      </c>
      <c r="G378" s="21" t="s">
        <v>1347</v>
      </c>
      <c r="H378" s="21" t="s">
        <v>38</v>
      </c>
      <c r="J378" s="21" t="s">
        <v>139</v>
      </c>
      <c r="K378" s="21" t="s">
        <v>140</v>
      </c>
      <c r="L378" s="23">
        <v>38012</v>
      </c>
      <c r="M378" s="23">
        <v>38016</v>
      </c>
      <c r="S378" s="21" t="s">
        <v>41</v>
      </c>
      <c r="U378" s="21" t="s">
        <v>42</v>
      </c>
      <c r="V378" s="21">
        <v>0</v>
      </c>
      <c r="W378" s="21" t="s">
        <v>43</v>
      </c>
      <c r="X378" s="21" t="s">
        <v>44</v>
      </c>
    </row>
    <row r="379" spans="1:30" x14ac:dyDescent="0.25">
      <c r="A379" s="21" t="str">
        <f t="shared" si="5"/>
        <v>Utillajes</v>
      </c>
      <c r="B379" s="21" t="s">
        <v>1350</v>
      </c>
      <c r="C379" s="21" t="s">
        <v>1005</v>
      </c>
      <c r="D379" s="21" t="s">
        <v>1351</v>
      </c>
      <c r="E379" s="21" t="s">
        <v>1352</v>
      </c>
      <c r="F379" s="21" t="s">
        <v>105</v>
      </c>
      <c r="G379" s="21" t="s">
        <v>1353</v>
      </c>
      <c r="H379" s="21" t="s">
        <v>38</v>
      </c>
      <c r="J379" s="21" t="s">
        <v>139</v>
      </c>
      <c r="K379" s="21" t="s">
        <v>140</v>
      </c>
      <c r="L379" s="23">
        <v>38012</v>
      </c>
      <c r="M379" s="23">
        <v>38016</v>
      </c>
      <c r="P379" s="23">
        <v>38747</v>
      </c>
      <c r="R379" s="23">
        <v>38747</v>
      </c>
      <c r="S379" s="21" t="s">
        <v>41</v>
      </c>
      <c r="U379" s="21" t="s">
        <v>42</v>
      </c>
      <c r="V379" s="21">
        <v>0</v>
      </c>
      <c r="W379" s="21" t="s">
        <v>43</v>
      </c>
      <c r="X379" s="21" t="s">
        <v>44</v>
      </c>
      <c r="Z379" s="21" t="s">
        <v>113</v>
      </c>
      <c r="AD379" s="23">
        <v>37918</v>
      </c>
    </row>
    <row r="380" spans="1:30" x14ac:dyDescent="0.25">
      <c r="A380" s="21" t="str">
        <f t="shared" si="5"/>
        <v>Utillajes</v>
      </c>
      <c r="B380" s="21" t="s">
        <v>1354</v>
      </c>
      <c r="C380" s="21" t="s">
        <v>1005</v>
      </c>
      <c r="D380" s="21" t="s">
        <v>1355</v>
      </c>
      <c r="E380" s="21" t="s">
        <v>1356</v>
      </c>
      <c r="F380" s="21" t="s">
        <v>105</v>
      </c>
      <c r="G380" s="21" t="s">
        <v>1357</v>
      </c>
      <c r="H380" s="21" t="s">
        <v>38</v>
      </c>
      <c r="J380" s="21" t="s">
        <v>139</v>
      </c>
      <c r="K380" s="21" t="s">
        <v>140</v>
      </c>
      <c r="L380" s="23">
        <v>38012</v>
      </c>
      <c r="M380" s="23">
        <v>38016</v>
      </c>
      <c r="P380" s="23">
        <v>45832</v>
      </c>
      <c r="R380" s="23">
        <v>45832</v>
      </c>
      <c r="S380" s="21" t="s">
        <v>41</v>
      </c>
      <c r="U380" s="21" t="s">
        <v>42</v>
      </c>
      <c r="V380" s="21">
        <v>0</v>
      </c>
      <c r="W380" s="21" t="s">
        <v>43</v>
      </c>
      <c r="X380" s="21" t="s">
        <v>44</v>
      </c>
      <c r="Z380" s="21" t="s">
        <v>113</v>
      </c>
      <c r="AD380" s="23">
        <v>45467</v>
      </c>
    </row>
    <row r="381" spans="1:30" x14ac:dyDescent="0.25">
      <c r="A381" s="21" t="str">
        <f t="shared" si="5"/>
        <v>Utillajes</v>
      </c>
      <c r="B381" s="21" t="s">
        <v>1358</v>
      </c>
      <c r="C381" s="21" t="s">
        <v>1005</v>
      </c>
      <c r="D381" s="21" t="s">
        <v>1359</v>
      </c>
      <c r="E381" s="21" t="s">
        <v>1360</v>
      </c>
      <c r="F381" s="21" t="s">
        <v>105</v>
      </c>
      <c r="G381" s="21" t="s">
        <v>1361</v>
      </c>
      <c r="H381" s="21" t="s">
        <v>38</v>
      </c>
      <c r="J381" s="21" t="s">
        <v>139</v>
      </c>
      <c r="K381" s="21" t="s">
        <v>140</v>
      </c>
      <c r="L381" s="23">
        <v>38012</v>
      </c>
      <c r="M381" s="23">
        <v>38016</v>
      </c>
      <c r="P381" s="23">
        <v>45832</v>
      </c>
      <c r="R381" s="23">
        <v>45832</v>
      </c>
      <c r="S381" s="21" t="s">
        <v>41</v>
      </c>
      <c r="U381" s="21" t="s">
        <v>42</v>
      </c>
      <c r="V381" s="21">
        <v>0</v>
      </c>
      <c r="W381" s="21" t="s">
        <v>43</v>
      </c>
      <c r="X381" s="21" t="s">
        <v>44</v>
      </c>
      <c r="Z381" s="21" t="s">
        <v>113</v>
      </c>
      <c r="AD381" s="23">
        <v>45467</v>
      </c>
    </row>
    <row r="382" spans="1:30" x14ac:dyDescent="0.25">
      <c r="A382" s="21" t="str">
        <f t="shared" si="5"/>
        <v>Utillajes</v>
      </c>
      <c r="B382" s="21" t="s">
        <v>1362</v>
      </c>
      <c r="C382" s="21" t="s">
        <v>1005</v>
      </c>
      <c r="D382" s="21" t="s">
        <v>1363</v>
      </c>
      <c r="E382" s="21" t="s">
        <v>1364</v>
      </c>
      <c r="F382" s="21" t="s">
        <v>105</v>
      </c>
      <c r="G382" s="21" t="s">
        <v>1365</v>
      </c>
      <c r="H382" s="21" t="s">
        <v>38</v>
      </c>
      <c r="J382" s="21" t="s">
        <v>139</v>
      </c>
      <c r="K382" s="21" t="s">
        <v>140</v>
      </c>
      <c r="L382" s="23">
        <v>38012</v>
      </c>
      <c r="M382" s="23">
        <v>38016</v>
      </c>
      <c r="P382" s="23">
        <v>45832</v>
      </c>
      <c r="R382" s="23">
        <v>45832</v>
      </c>
      <c r="S382" s="21" t="s">
        <v>41</v>
      </c>
      <c r="U382" s="21" t="s">
        <v>42</v>
      </c>
      <c r="V382" s="21">
        <v>0</v>
      </c>
      <c r="W382" s="21" t="s">
        <v>43</v>
      </c>
      <c r="X382" s="21" t="s">
        <v>44</v>
      </c>
      <c r="Z382" s="21" t="s">
        <v>113</v>
      </c>
      <c r="AD382" s="23">
        <v>45467</v>
      </c>
    </row>
    <row r="383" spans="1:30" x14ac:dyDescent="0.25">
      <c r="A383" s="21" t="str">
        <f t="shared" si="5"/>
        <v>Utillajes</v>
      </c>
      <c r="B383" s="21" t="s">
        <v>1366</v>
      </c>
      <c r="C383" s="21" t="s">
        <v>1005</v>
      </c>
      <c r="D383" s="21" t="s">
        <v>1186</v>
      </c>
      <c r="E383" s="21" t="s">
        <v>1367</v>
      </c>
      <c r="F383" s="21" t="s">
        <v>105</v>
      </c>
      <c r="G383" s="21" t="s">
        <v>1368</v>
      </c>
      <c r="H383" s="21" t="s">
        <v>38</v>
      </c>
      <c r="J383" s="21" t="s">
        <v>139</v>
      </c>
      <c r="K383" s="21" t="s">
        <v>140</v>
      </c>
      <c r="L383" s="23">
        <v>38012</v>
      </c>
      <c r="M383" s="23">
        <v>38016</v>
      </c>
      <c r="P383" s="23">
        <v>45832</v>
      </c>
      <c r="R383" s="23">
        <v>45832</v>
      </c>
      <c r="S383" s="21" t="s">
        <v>41</v>
      </c>
      <c r="U383" s="21" t="s">
        <v>42</v>
      </c>
      <c r="V383" s="21">
        <v>0</v>
      </c>
      <c r="W383" s="21" t="s">
        <v>43</v>
      </c>
      <c r="X383" s="21" t="s">
        <v>44</v>
      </c>
      <c r="Z383" s="21" t="s">
        <v>113</v>
      </c>
      <c r="AD383" s="23">
        <v>45467</v>
      </c>
    </row>
    <row r="384" spans="1:30" x14ac:dyDescent="0.25">
      <c r="A384" s="21" t="str">
        <f t="shared" si="5"/>
        <v>Utillajes</v>
      </c>
      <c r="B384" s="21" t="s">
        <v>1373</v>
      </c>
      <c r="C384" s="21" t="s">
        <v>1374</v>
      </c>
      <c r="D384" s="21" t="s">
        <v>1375</v>
      </c>
      <c r="F384" s="21" t="s">
        <v>105</v>
      </c>
      <c r="G384" s="21" t="s">
        <v>1376</v>
      </c>
      <c r="H384" s="21" t="s">
        <v>38</v>
      </c>
      <c r="J384" s="21" t="s">
        <v>139</v>
      </c>
      <c r="K384" s="21" t="s">
        <v>140</v>
      </c>
      <c r="L384" s="23">
        <v>38012</v>
      </c>
      <c r="M384" s="23">
        <v>38016</v>
      </c>
      <c r="S384" s="21" t="s">
        <v>41</v>
      </c>
      <c r="U384" s="21" t="s">
        <v>42</v>
      </c>
      <c r="V384" s="21">
        <v>0</v>
      </c>
      <c r="W384" s="21" t="s">
        <v>43</v>
      </c>
      <c r="X384" s="21" t="s">
        <v>44</v>
      </c>
    </row>
    <row r="385" spans="1:29" x14ac:dyDescent="0.25">
      <c r="A385" s="21" t="str">
        <f t="shared" si="5"/>
        <v>Utillajes</v>
      </c>
      <c r="B385" s="21" t="s">
        <v>1377</v>
      </c>
      <c r="C385" s="21" t="s">
        <v>1378</v>
      </c>
      <c r="D385" s="21" t="s">
        <v>1375</v>
      </c>
      <c r="F385" s="21" t="s">
        <v>105</v>
      </c>
      <c r="G385" s="21" t="s">
        <v>1379</v>
      </c>
      <c r="H385" s="21" t="s">
        <v>38</v>
      </c>
      <c r="J385" s="21" t="s">
        <v>139</v>
      </c>
      <c r="K385" s="21" t="s">
        <v>140</v>
      </c>
      <c r="L385" s="23">
        <v>38012</v>
      </c>
      <c r="M385" s="23">
        <v>38016</v>
      </c>
      <c r="S385" s="21" t="s">
        <v>41</v>
      </c>
      <c r="U385" s="21" t="s">
        <v>42</v>
      </c>
      <c r="V385" s="21">
        <v>0</v>
      </c>
      <c r="W385" s="21" t="s">
        <v>43</v>
      </c>
      <c r="X385" s="21" t="s">
        <v>44</v>
      </c>
    </row>
    <row r="386" spans="1:29" x14ac:dyDescent="0.25">
      <c r="A386" s="21" t="str">
        <f t="shared" si="5"/>
        <v>Utillajes</v>
      </c>
      <c r="B386" s="21" t="s">
        <v>1380</v>
      </c>
      <c r="C386" s="21" t="s">
        <v>1381</v>
      </c>
      <c r="D386" s="21" t="s">
        <v>1382</v>
      </c>
      <c r="F386" s="21" t="s">
        <v>105</v>
      </c>
      <c r="G386" s="21" t="s">
        <v>1383</v>
      </c>
      <c r="H386" s="21" t="s">
        <v>38</v>
      </c>
      <c r="J386" s="21" t="s">
        <v>139</v>
      </c>
      <c r="K386" s="21" t="s">
        <v>140</v>
      </c>
      <c r="L386" s="23">
        <v>38012</v>
      </c>
      <c r="M386" s="23">
        <v>38016</v>
      </c>
      <c r="S386" s="21" t="s">
        <v>41</v>
      </c>
      <c r="U386" s="21" t="s">
        <v>42</v>
      </c>
      <c r="V386" s="21">
        <v>0</v>
      </c>
      <c r="W386" s="21" t="s">
        <v>43</v>
      </c>
      <c r="X386" s="21" t="s">
        <v>44</v>
      </c>
    </row>
    <row r="387" spans="1:29" x14ac:dyDescent="0.25">
      <c r="A387" s="21" t="str">
        <f t="shared" si="5"/>
        <v>Utillajes</v>
      </c>
      <c r="B387" s="21" t="s">
        <v>1384</v>
      </c>
      <c r="C387" s="21" t="s">
        <v>1385</v>
      </c>
      <c r="D387" s="21" t="s">
        <v>1382</v>
      </c>
      <c r="F387" s="21" t="s">
        <v>105</v>
      </c>
      <c r="G387" s="21" t="s">
        <v>1386</v>
      </c>
      <c r="H387" s="21" t="s">
        <v>38</v>
      </c>
      <c r="J387" s="21" t="s">
        <v>139</v>
      </c>
      <c r="K387" s="21" t="s">
        <v>140</v>
      </c>
      <c r="L387" s="23">
        <v>38012</v>
      </c>
      <c r="M387" s="23">
        <v>38016</v>
      </c>
      <c r="S387" s="21" t="s">
        <v>41</v>
      </c>
      <c r="U387" s="21" t="s">
        <v>42</v>
      </c>
      <c r="V387" s="21">
        <v>0</v>
      </c>
      <c r="W387" s="21" t="s">
        <v>43</v>
      </c>
      <c r="X387" s="21" t="s">
        <v>44</v>
      </c>
    </row>
    <row r="388" spans="1:29" x14ac:dyDescent="0.25">
      <c r="A388" s="21" t="str">
        <f t="shared" ref="A388:A451" si="6">+IF(A387="",B387,A387)</f>
        <v>Utillajes</v>
      </c>
      <c r="B388" s="21" t="s">
        <v>1387</v>
      </c>
      <c r="C388" s="21" t="s">
        <v>1388</v>
      </c>
      <c r="D388" s="21" t="s">
        <v>1382</v>
      </c>
      <c r="F388" s="21" t="s">
        <v>105</v>
      </c>
      <c r="G388" s="21" t="s">
        <v>1389</v>
      </c>
      <c r="H388" s="21" t="s">
        <v>38</v>
      </c>
      <c r="J388" s="21" t="s">
        <v>139</v>
      </c>
      <c r="K388" s="21" t="s">
        <v>140</v>
      </c>
      <c r="L388" s="23">
        <v>38012</v>
      </c>
      <c r="M388" s="23">
        <v>38016</v>
      </c>
      <c r="S388" s="21" t="s">
        <v>41</v>
      </c>
      <c r="U388" s="21" t="s">
        <v>42</v>
      </c>
      <c r="V388" s="21">
        <v>0</v>
      </c>
      <c r="W388" s="21" t="s">
        <v>43</v>
      </c>
      <c r="X388" s="21" t="s">
        <v>44</v>
      </c>
    </row>
    <row r="389" spans="1:29" x14ac:dyDescent="0.25">
      <c r="A389" s="21" t="str">
        <f t="shared" si="6"/>
        <v>Utillajes</v>
      </c>
      <c r="B389" s="21" t="s">
        <v>1390</v>
      </c>
      <c r="C389" s="21" t="s">
        <v>1391</v>
      </c>
      <c r="D389" s="21" t="s">
        <v>1382</v>
      </c>
      <c r="F389" s="21" t="s">
        <v>105</v>
      </c>
      <c r="G389" s="21" t="s">
        <v>1392</v>
      </c>
      <c r="H389" s="21" t="s">
        <v>38</v>
      </c>
      <c r="J389" s="21" t="s">
        <v>139</v>
      </c>
      <c r="K389" s="21" t="s">
        <v>140</v>
      </c>
      <c r="L389" s="23">
        <v>38012</v>
      </c>
      <c r="M389" s="23">
        <v>38016</v>
      </c>
      <c r="S389" s="21" t="s">
        <v>41</v>
      </c>
      <c r="U389" s="21" t="s">
        <v>42</v>
      </c>
      <c r="V389" s="21">
        <v>0</v>
      </c>
      <c r="W389" s="21" t="s">
        <v>43</v>
      </c>
      <c r="X389" s="21" t="s">
        <v>44</v>
      </c>
    </row>
    <row r="390" spans="1:29" x14ac:dyDescent="0.25">
      <c r="A390" s="21" t="str">
        <f t="shared" si="6"/>
        <v>Utillajes</v>
      </c>
      <c r="B390" s="21" t="s">
        <v>1393</v>
      </c>
      <c r="C390" s="21" t="s">
        <v>1394</v>
      </c>
      <c r="D390" s="21" t="s">
        <v>1382</v>
      </c>
      <c r="F390" s="21" t="s">
        <v>105</v>
      </c>
      <c r="G390" s="21" t="s">
        <v>1395</v>
      </c>
      <c r="H390" s="21" t="s">
        <v>38</v>
      </c>
      <c r="J390" s="21" t="s">
        <v>139</v>
      </c>
      <c r="K390" s="21" t="s">
        <v>140</v>
      </c>
      <c r="L390" s="23">
        <v>38012</v>
      </c>
      <c r="M390" s="23">
        <v>38016</v>
      </c>
      <c r="S390" s="21" t="s">
        <v>41</v>
      </c>
      <c r="U390" s="21" t="s">
        <v>42</v>
      </c>
      <c r="V390" s="21">
        <v>0</v>
      </c>
      <c r="W390" s="21" t="s">
        <v>43</v>
      </c>
      <c r="X390" s="21" t="s">
        <v>44</v>
      </c>
    </row>
    <row r="391" spans="1:29" x14ac:dyDescent="0.25">
      <c r="A391" s="21" t="str">
        <f t="shared" si="6"/>
        <v>Utillajes</v>
      </c>
      <c r="B391" s="21" t="s">
        <v>1396</v>
      </c>
      <c r="C391" s="21" t="s">
        <v>1397</v>
      </c>
      <c r="D391" s="21" t="s">
        <v>1398</v>
      </c>
      <c r="F391" s="21" t="s">
        <v>1329</v>
      </c>
      <c r="H391" s="21" t="s">
        <v>38</v>
      </c>
      <c r="J391" s="21" t="s">
        <v>146</v>
      </c>
      <c r="K391" s="21" t="s">
        <v>140</v>
      </c>
      <c r="L391" s="23">
        <v>38114</v>
      </c>
      <c r="M391" s="23">
        <v>38114</v>
      </c>
      <c r="S391" s="21" t="s">
        <v>41</v>
      </c>
      <c r="U391" s="21" t="s">
        <v>42</v>
      </c>
      <c r="V391" s="21">
        <v>0</v>
      </c>
      <c r="W391" s="21" t="s">
        <v>1399</v>
      </c>
      <c r="X391" s="21" t="s">
        <v>44</v>
      </c>
    </row>
    <row r="392" spans="1:29" x14ac:dyDescent="0.25">
      <c r="A392" s="21" t="str">
        <f t="shared" si="6"/>
        <v>Utillajes</v>
      </c>
      <c r="B392" s="21" t="s">
        <v>1400</v>
      </c>
      <c r="C392" s="21" t="s">
        <v>1401</v>
      </c>
      <c r="D392" s="21" t="s">
        <v>1402</v>
      </c>
      <c r="E392" s="21" t="s">
        <v>1403</v>
      </c>
      <c r="F392" s="21" t="s">
        <v>1404</v>
      </c>
      <c r="G392" s="21" t="s">
        <v>1405</v>
      </c>
      <c r="H392" s="21" t="s">
        <v>38</v>
      </c>
      <c r="J392" s="21" t="s">
        <v>146</v>
      </c>
      <c r="K392" s="21" t="s">
        <v>140</v>
      </c>
      <c r="L392" s="23">
        <v>38100</v>
      </c>
      <c r="M392" s="23">
        <v>38100</v>
      </c>
      <c r="N392" s="21">
        <v>24</v>
      </c>
      <c r="O392" s="23">
        <v>46288</v>
      </c>
      <c r="R392" s="23">
        <v>46288</v>
      </c>
      <c r="S392" s="21" t="s">
        <v>41</v>
      </c>
      <c r="U392" s="21" t="s">
        <v>111</v>
      </c>
      <c r="V392" s="21">
        <v>0</v>
      </c>
      <c r="W392" s="21" t="s">
        <v>147</v>
      </c>
      <c r="X392" s="21" t="s">
        <v>44</v>
      </c>
      <c r="Y392" s="21" t="s">
        <v>112</v>
      </c>
      <c r="AC392" s="23">
        <v>45558</v>
      </c>
    </row>
    <row r="393" spans="1:29" x14ac:dyDescent="0.25">
      <c r="A393" s="21" t="str">
        <f t="shared" si="6"/>
        <v>Utillajes</v>
      </c>
      <c r="B393" s="21" t="s">
        <v>1406</v>
      </c>
      <c r="C393" s="21" t="s">
        <v>1301</v>
      </c>
      <c r="F393" s="21" t="s">
        <v>105</v>
      </c>
      <c r="G393" s="21" t="s">
        <v>1299</v>
      </c>
      <c r="H393" s="21" t="s">
        <v>38</v>
      </c>
      <c r="J393" s="21" t="s">
        <v>146</v>
      </c>
      <c r="K393" s="21" t="s">
        <v>140</v>
      </c>
      <c r="L393" s="23">
        <v>38012</v>
      </c>
      <c r="M393" s="23">
        <v>38014</v>
      </c>
      <c r="S393" s="21" t="s">
        <v>41</v>
      </c>
      <c r="U393" s="21" t="s">
        <v>42</v>
      </c>
      <c r="V393" s="21">
        <v>0</v>
      </c>
      <c r="W393" s="21" t="s">
        <v>147</v>
      </c>
      <c r="X393" s="21" t="s">
        <v>44</v>
      </c>
    </row>
    <row r="394" spans="1:29" x14ac:dyDescent="0.25">
      <c r="A394" s="21" t="str">
        <f t="shared" si="6"/>
        <v>Utillajes</v>
      </c>
      <c r="B394" s="21" t="s">
        <v>1407</v>
      </c>
      <c r="C394" s="21" t="s">
        <v>1301</v>
      </c>
      <c r="F394" s="21" t="s">
        <v>105</v>
      </c>
      <c r="G394" s="21" t="s">
        <v>1299</v>
      </c>
      <c r="H394" s="21" t="s">
        <v>38</v>
      </c>
      <c r="J394" s="21" t="s">
        <v>146</v>
      </c>
      <c r="K394" s="21" t="s">
        <v>140</v>
      </c>
      <c r="L394" s="23">
        <v>38012</v>
      </c>
      <c r="M394" s="23">
        <v>38014</v>
      </c>
      <c r="S394" s="21" t="s">
        <v>41</v>
      </c>
      <c r="U394" s="21" t="s">
        <v>42</v>
      </c>
      <c r="V394" s="21">
        <v>0</v>
      </c>
      <c r="W394" s="21" t="s">
        <v>147</v>
      </c>
      <c r="X394" s="21" t="s">
        <v>44</v>
      </c>
    </row>
    <row r="395" spans="1:29" x14ac:dyDescent="0.25">
      <c r="A395" s="21" t="str">
        <f t="shared" si="6"/>
        <v>Utillajes</v>
      </c>
      <c r="B395" s="21" t="s">
        <v>1408</v>
      </c>
      <c r="C395" s="21" t="s">
        <v>1409</v>
      </c>
      <c r="F395" s="21" t="s">
        <v>105</v>
      </c>
      <c r="G395" s="21" t="s">
        <v>1200</v>
      </c>
      <c r="H395" s="21" t="s">
        <v>38</v>
      </c>
      <c r="J395" s="21" t="s">
        <v>125</v>
      </c>
      <c r="K395" s="21" t="s">
        <v>126</v>
      </c>
      <c r="L395" s="23">
        <v>38012</v>
      </c>
      <c r="M395" s="23">
        <v>38015</v>
      </c>
      <c r="S395" s="21" t="s">
        <v>41</v>
      </c>
      <c r="U395" s="21" t="s">
        <v>42</v>
      </c>
      <c r="V395" s="21">
        <v>0</v>
      </c>
      <c r="W395" s="21" t="s">
        <v>128</v>
      </c>
      <c r="X395" s="21" t="s">
        <v>44</v>
      </c>
    </row>
    <row r="396" spans="1:29" x14ac:dyDescent="0.25">
      <c r="A396" s="21" t="str">
        <f t="shared" si="6"/>
        <v>Utillajes</v>
      </c>
      <c r="B396" s="21" t="s">
        <v>1410</v>
      </c>
      <c r="C396" s="21" t="s">
        <v>1409</v>
      </c>
      <c r="F396" s="21" t="s">
        <v>105</v>
      </c>
      <c r="G396" s="21" t="s">
        <v>1200</v>
      </c>
      <c r="H396" s="21" t="s">
        <v>38</v>
      </c>
      <c r="J396" s="21" t="s">
        <v>125</v>
      </c>
      <c r="K396" s="21" t="s">
        <v>126</v>
      </c>
      <c r="L396" s="23">
        <v>38012</v>
      </c>
      <c r="M396" s="23">
        <v>38015</v>
      </c>
      <c r="S396" s="21" t="s">
        <v>41</v>
      </c>
      <c r="U396" s="21" t="s">
        <v>42</v>
      </c>
      <c r="V396" s="21">
        <v>0</v>
      </c>
      <c r="W396" s="21" t="s">
        <v>128</v>
      </c>
      <c r="X396" s="21" t="s">
        <v>44</v>
      </c>
    </row>
    <row r="397" spans="1:29" x14ac:dyDescent="0.25">
      <c r="A397" s="21" t="str">
        <f t="shared" si="6"/>
        <v>Utillajes</v>
      </c>
      <c r="B397" s="21" t="s">
        <v>1411</v>
      </c>
      <c r="C397" s="21" t="s">
        <v>1412</v>
      </c>
      <c r="D397" s="21" t="s">
        <v>1413</v>
      </c>
      <c r="F397" s="21" t="s">
        <v>105</v>
      </c>
      <c r="G397" s="21" t="s">
        <v>725</v>
      </c>
      <c r="H397" s="21" t="s">
        <v>38</v>
      </c>
      <c r="J397" s="21" t="s">
        <v>139</v>
      </c>
      <c r="K397" s="21" t="s">
        <v>140</v>
      </c>
      <c r="L397" s="23">
        <v>38012</v>
      </c>
      <c r="M397" s="23">
        <v>38015</v>
      </c>
      <c r="S397" s="21" t="s">
        <v>41</v>
      </c>
      <c r="U397" s="21" t="s">
        <v>42</v>
      </c>
      <c r="V397" s="21">
        <v>0</v>
      </c>
      <c r="W397" s="21" t="s">
        <v>43</v>
      </c>
      <c r="X397" s="21" t="s">
        <v>44</v>
      </c>
    </row>
    <row r="398" spans="1:29" x14ac:dyDescent="0.25">
      <c r="A398" s="21" t="str">
        <f t="shared" si="6"/>
        <v>Utillajes</v>
      </c>
      <c r="B398" s="21" t="s">
        <v>1414</v>
      </c>
      <c r="C398" s="21" t="s">
        <v>1415</v>
      </c>
      <c r="D398" s="21" t="s">
        <v>1416</v>
      </c>
      <c r="F398" s="21" t="s">
        <v>743</v>
      </c>
      <c r="H398" s="21" t="s">
        <v>38</v>
      </c>
      <c r="J398" s="21" t="s">
        <v>107</v>
      </c>
      <c r="K398" s="21" t="s">
        <v>108</v>
      </c>
      <c r="L398" s="23">
        <v>38098</v>
      </c>
      <c r="M398" s="23">
        <v>38098</v>
      </c>
      <c r="S398" s="21" t="s">
        <v>41</v>
      </c>
      <c r="U398" s="21" t="s">
        <v>111</v>
      </c>
      <c r="V398" s="21">
        <v>0</v>
      </c>
      <c r="W398" s="21" t="s">
        <v>108</v>
      </c>
      <c r="X398" s="21" t="s">
        <v>44</v>
      </c>
    </row>
    <row r="399" spans="1:29" x14ac:dyDescent="0.25">
      <c r="A399" s="21" t="str">
        <f t="shared" si="6"/>
        <v>Utillajes</v>
      </c>
      <c r="B399" s="21" t="s">
        <v>1422</v>
      </c>
      <c r="C399" s="21" t="s">
        <v>1423</v>
      </c>
      <c r="F399" s="21" t="s">
        <v>1424</v>
      </c>
      <c r="G399" s="21" t="s">
        <v>1425</v>
      </c>
      <c r="H399" s="21" t="s">
        <v>38</v>
      </c>
      <c r="J399" s="21" t="s">
        <v>107</v>
      </c>
      <c r="K399" s="21" t="s">
        <v>108</v>
      </c>
      <c r="L399" s="23">
        <v>38098</v>
      </c>
      <c r="M399" s="23">
        <v>38098</v>
      </c>
      <c r="S399" s="21" t="s">
        <v>41</v>
      </c>
      <c r="U399" s="21" t="s">
        <v>42</v>
      </c>
      <c r="V399" s="21">
        <v>0</v>
      </c>
      <c r="W399" s="21" t="s">
        <v>108</v>
      </c>
      <c r="X399" s="21" t="s">
        <v>44</v>
      </c>
    </row>
    <row r="400" spans="1:29" x14ac:dyDescent="0.25">
      <c r="A400" s="21" t="str">
        <f t="shared" si="6"/>
        <v>Utillajes</v>
      </c>
      <c r="B400" s="21" t="s">
        <v>1426</v>
      </c>
      <c r="C400" s="21" t="s">
        <v>1427</v>
      </c>
      <c r="D400" s="21" t="s">
        <v>1428</v>
      </c>
      <c r="F400" s="21" t="s">
        <v>105</v>
      </c>
      <c r="H400" s="21" t="s">
        <v>38</v>
      </c>
      <c r="J400" s="21" t="s">
        <v>139</v>
      </c>
      <c r="K400" s="21" t="s">
        <v>140</v>
      </c>
      <c r="L400" s="23">
        <v>38127</v>
      </c>
      <c r="M400" s="23">
        <v>38187</v>
      </c>
      <c r="S400" s="21" t="s">
        <v>41</v>
      </c>
      <c r="U400" s="21" t="s">
        <v>42</v>
      </c>
      <c r="V400" s="21">
        <v>0</v>
      </c>
      <c r="W400" s="21" t="s">
        <v>1429</v>
      </c>
      <c r="X400" s="21" t="s">
        <v>44</v>
      </c>
    </row>
    <row r="401" spans="1:30" x14ac:dyDescent="0.25">
      <c r="A401" s="21" t="str">
        <f t="shared" si="6"/>
        <v>Utillajes</v>
      </c>
      <c r="B401" s="21" t="s">
        <v>1430</v>
      </c>
      <c r="C401" s="21" t="s">
        <v>1431</v>
      </c>
      <c r="D401" s="21" t="s">
        <v>1432</v>
      </c>
      <c r="F401" s="21" t="s">
        <v>743</v>
      </c>
      <c r="H401" s="21" t="s">
        <v>38</v>
      </c>
      <c r="J401" s="21" t="s">
        <v>146</v>
      </c>
      <c r="K401" s="21" t="s">
        <v>140</v>
      </c>
      <c r="L401" s="23">
        <v>38098</v>
      </c>
      <c r="M401" s="23">
        <v>38098</v>
      </c>
      <c r="S401" s="21" t="s">
        <v>41</v>
      </c>
      <c r="U401" s="21" t="s">
        <v>42</v>
      </c>
      <c r="V401" s="21">
        <v>0</v>
      </c>
      <c r="W401" s="21" t="s">
        <v>147</v>
      </c>
      <c r="X401" s="21" t="s">
        <v>44</v>
      </c>
    </row>
    <row r="402" spans="1:30" x14ac:dyDescent="0.25">
      <c r="A402" s="21" t="str">
        <f t="shared" si="6"/>
        <v>Utillajes</v>
      </c>
      <c r="B402" s="21" t="s">
        <v>1433</v>
      </c>
      <c r="C402" s="21" t="s">
        <v>1431</v>
      </c>
      <c r="D402" s="21" t="s">
        <v>1432</v>
      </c>
      <c r="F402" s="21" t="s">
        <v>743</v>
      </c>
      <c r="H402" s="21" t="s">
        <v>38</v>
      </c>
      <c r="J402" s="21" t="s">
        <v>146</v>
      </c>
      <c r="K402" s="21" t="s">
        <v>140</v>
      </c>
      <c r="L402" s="23">
        <v>38098</v>
      </c>
      <c r="M402" s="23">
        <v>38098</v>
      </c>
      <c r="S402" s="21" t="s">
        <v>41</v>
      </c>
      <c r="U402" s="21" t="s">
        <v>42</v>
      </c>
      <c r="V402" s="21">
        <v>0</v>
      </c>
      <c r="W402" s="21" t="s">
        <v>147</v>
      </c>
      <c r="X402" s="21" t="s">
        <v>44</v>
      </c>
    </row>
    <row r="403" spans="1:30" x14ac:dyDescent="0.25">
      <c r="A403" s="21" t="str">
        <f t="shared" si="6"/>
        <v>Utillajes</v>
      </c>
      <c r="B403" s="21" t="s">
        <v>1434</v>
      </c>
      <c r="C403" s="21" t="s">
        <v>1108</v>
      </c>
      <c r="D403" s="21" t="s">
        <v>1435</v>
      </c>
      <c r="F403" s="21" t="s">
        <v>743</v>
      </c>
      <c r="H403" s="21" t="s">
        <v>38</v>
      </c>
      <c r="J403" s="21" t="s">
        <v>139</v>
      </c>
      <c r="K403" s="21" t="s">
        <v>140</v>
      </c>
      <c r="L403" s="23">
        <v>38121</v>
      </c>
      <c r="M403" s="23">
        <v>38121</v>
      </c>
      <c r="S403" s="21" t="s">
        <v>41</v>
      </c>
      <c r="U403" s="21" t="s">
        <v>42</v>
      </c>
      <c r="V403" s="21">
        <v>0</v>
      </c>
      <c r="W403" s="21" t="s">
        <v>43</v>
      </c>
      <c r="X403" s="21" t="s">
        <v>44</v>
      </c>
    </row>
    <row r="404" spans="1:30" x14ac:dyDescent="0.25">
      <c r="A404" s="21" t="str">
        <f t="shared" si="6"/>
        <v>Utillajes</v>
      </c>
      <c r="B404" s="21" t="s">
        <v>1436</v>
      </c>
      <c r="C404" s="21" t="s">
        <v>1005</v>
      </c>
      <c r="D404" s="21" t="s">
        <v>1437</v>
      </c>
      <c r="E404" s="21" t="s">
        <v>1438</v>
      </c>
      <c r="F404" s="21" t="s">
        <v>1439</v>
      </c>
      <c r="G404" s="21" t="s">
        <v>1440</v>
      </c>
      <c r="H404" s="21" t="s">
        <v>38</v>
      </c>
      <c r="J404" s="21" t="s">
        <v>139</v>
      </c>
      <c r="K404" s="21" t="s">
        <v>140</v>
      </c>
      <c r="L404" s="23">
        <v>38119</v>
      </c>
      <c r="M404" s="23">
        <v>38120</v>
      </c>
      <c r="P404" s="23">
        <v>43896</v>
      </c>
      <c r="R404" s="23">
        <v>43896</v>
      </c>
      <c r="S404" s="21" t="s">
        <v>41</v>
      </c>
      <c r="U404" s="21" t="s">
        <v>42</v>
      </c>
      <c r="V404" s="21">
        <v>0</v>
      </c>
      <c r="W404" s="21" t="s">
        <v>43</v>
      </c>
      <c r="X404" s="21" t="s">
        <v>44</v>
      </c>
      <c r="Z404" s="21" t="s">
        <v>113</v>
      </c>
      <c r="AD404" s="23">
        <v>43165</v>
      </c>
    </row>
    <row r="405" spans="1:30" x14ac:dyDescent="0.25">
      <c r="A405" s="21" t="str">
        <f t="shared" si="6"/>
        <v>Utillajes</v>
      </c>
      <c r="B405" s="21" t="s">
        <v>1441</v>
      </c>
      <c r="C405" s="21" t="s">
        <v>1005</v>
      </c>
      <c r="D405" s="21" t="s">
        <v>1442</v>
      </c>
      <c r="E405" s="21" t="s">
        <v>1443</v>
      </c>
      <c r="F405" s="21" t="s">
        <v>1439</v>
      </c>
      <c r="G405" s="21" t="s">
        <v>1444</v>
      </c>
      <c r="H405" s="21" t="s">
        <v>38</v>
      </c>
      <c r="J405" s="21" t="s">
        <v>139</v>
      </c>
      <c r="K405" s="21" t="s">
        <v>140</v>
      </c>
      <c r="L405" s="23">
        <v>38119</v>
      </c>
      <c r="M405" s="23">
        <v>38120</v>
      </c>
      <c r="P405" s="23">
        <v>45832</v>
      </c>
      <c r="R405" s="23">
        <v>45832</v>
      </c>
      <c r="S405" s="21" t="s">
        <v>41</v>
      </c>
      <c r="U405" s="21" t="s">
        <v>42</v>
      </c>
      <c r="V405" s="21">
        <v>0</v>
      </c>
      <c r="W405" s="21" t="s">
        <v>43</v>
      </c>
      <c r="X405" s="21" t="s">
        <v>44</v>
      </c>
      <c r="Z405" s="21" t="s">
        <v>113</v>
      </c>
      <c r="AD405" s="23">
        <v>45467</v>
      </c>
    </row>
    <row r="406" spans="1:30" x14ac:dyDescent="0.25">
      <c r="A406" s="21" t="str">
        <f t="shared" si="6"/>
        <v>Utillajes</v>
      </c>
      <c r="B406" s="21" t="s">
        <v>1445</v>
      </c>
      <c r="C406" s="21" t="s">
        <v>1005</v>
      </c>
      <c r="D406" s="21" t="s">
        <v>1446</v>
      </c>
      <c r="E406" s="21" t="s">
        <v>1447</v>
      </c>
      <c r="F406" s="21" t="s">
        <v>1439</v>
      </c>
      <c r="G406" s="21" t="s">
        <v>1448</v>
      </c>
      <c r="H406" s="21" t="s">
        <v>38</v>
      </c>
      <c r="J406" s="21" t="s">
        <v>139</v>
      </c>
      <c r="K406" s="21" t="s">
        <v>140</v>
      </c>
      <c r="L406" s="23">
        <v>38119</v>
      </c>
      <c r="M406" s="23">
        <v>38120</v>
      </c>
      <c r="P406" s="23">
        <v>45832</v>
      </c>
      <c r="R406" s="23">
        <v>45832</v>
      </c>
      <c r="S406" s="21" t="s">
        <v>41</v>
      </c>
      <c r="U406" s="21" t="s">
        <v>42</v>
      </c>
      <c r="V406" s="21">
        <v>0</v>
      </c>
      <c r="W406" s="21" t="s">
        <v>43</v>
      </c>
      <c r="X406" s="21" t="s">
        <v>44</v>
      </c>
      <c r="Z406" s="21" t="s">
        <v>113</v>
      </c>
      <c r="AD406" s="23">
        <v>45467</v>
      </c>
    </row>
    <row r="407" spans="1:30" x14ac:dyDescent="0.25">
      <c r="A407" s="21" t="str">
        <f t="shared" si="6"/>
        <v>Utillajes</v>
      </c>
      <c r="B407" s="21" t="s">
        <v>1449</v>
      </c>
      <c r="C407" s="21" t="s">
        <v>1005</v>
      </c>
      <c r="D407" s="21" t="s">
        <v>1450</v>
      </c>
      <c r="E407" s="21" t="s">
        <v>1451</v>
      </c>
      <c r="F407" s="21" t="s">
        <v>1439</v>
      </c>
      <c r="G407" s="21" t="s">
        <v>1452</v>
      </c>
      <c r="H407" s="21" t="s">
        <v>38</v>
      </c>
      <c r="J407" s="21" t="s">
        <v>139</v>
      </c>
      <c r="K407" s="21" t="s">
        <v>140</v>
      </c>
      <c r="L407" s="23">
        <v>38119</v>
      </c>
      <c r="M407" s="23">
        <v>38120</v>
      </c>
      <c r="P407" s="23">
        <v>45832</v>
      </c>
      <c r="R407" s="23">
        <v>45832</v>
      </c>
      <c r="S407" s="21" t="s">
        <v>41</v>
      </c>
      <c r="U407" s="21" t="s">
        <v>42</v>
      </c>
      <c r="V407" s="21">
        <v>0</v>
      </c>
      <c r="W407" s="21" t="s">
        <v>43</v>
      </c>
      <c r="X407" s="21" t="s">
        <v>44</v>
      </c>
      <c r="Z407" s="21" t="s">
        <v>113</v>
      </c>
      <c r="AD407" s="23">
        <v>45467</v>
      </c>
    </row>
    <row r="408" spans="1:30" x14ac:dyDescent="0.25">
      <c r="A408" s="21" t="str">
        <f t="shared" si="6"/>
        <v>Utillajes</v>
      </c>
      <c r="B408" s="21" t="s">
        <v>1453</v>
      </c>
      <c r="C408" s="21" t="s">
        <v>1005</v>
      </c>
      <c r="D408" s="21" t="s">
        <v>1454</v>
      </c>
      <c r="E408" s="21" t="s">
        <v>1455</v>
      </c>
      <c r="F408" s="21" t="s">
        <v>1439</v>
      </c>
      <c r="G408" s="21" t="s">
        <v>1456</v>
      </c>
      <c r="H408" s="21" t="s">
        <v>38</v>
      </c>
      <c r="J408" s="21" t="s">
        <v>139</v>
      </c>
      <c r="K408" s="21" t="s">
        <v>140</v>
      </c>
      <c r="L408" s="23">
        <v>38119</v>
      </c>
      <c r="M408" s="23">
        <v>38120</v>
      </c>
      <c r="P408" s="23">
        <v>45832</v>
      </c>
      <c r="R408" s="23">
        <v>45832</v>
      </c>
      <c r="S408" s="21" t="s">
        <v>41</v>
      </c>
      <c r="U408" s="21" t="s">
        <v>42</v>
      </c>
      <c r="V408" s="21">
        <v>0</v>
      </c>
      <c r="W408" s="21" t="s">
        <v>43</v>
      </c>
      <c r="X408" s="21" t="s">
        <v>44</v>
      </c>
      <c r="Z408" s="21" t="s">
        <v>113</v>
      </c>
      <c r="AD408" s="23">
        <v>45467</v>
      </c>
    </row>
    <row r="409" spans="1:30" x14ac:dyDescent="0.25">
      <c r="A409" s="21" t="str">
        <f t="shared" si="6"/>
        <v>Utillajes</v>
      </c>
      <c r="B409" s="21" t="s">
        <v>1457</v>
      </c>
      <c r="C409" s="21" t="s">
        <v>1005</v>
      </c>
      <c r="D409" s="21" t="s">
        <v>1458</v>
      </c>
      <c r="E409" s="21" t="s">
        <v>1459</v>
      </c>
      <c r="F409" s="21" t="s">
        <v>1439</v>
      </c>
      <c r="G409" s="21" t="s">
        <v>1460</v>
      </c>
      <c r="H409" s="21" t="s">
        <v>38</v>
      </c>
      <c r="J409" s="21" t="s">
        <v>139</v>
      </c>
      <c r="K409" s="21" t="s">
        <v>140</v>
      </c>
      <c r="L409" s="23">
        <v>38119</v>
      </c>
      <c r="M409" s="23">
        <v>38120</v>
      </c>
      <c r="P409" s="23">
        <v>45832</v>
      </c>
      <c r="R409" s="23">
        <v>45832</v>
      </c>
      <c r="S409" s="21" t="s">
        <v>41</v>
      </c>
      <c r="U409" s="21" t="s">
        <v>42</v>
      </c>
      <c r="V409" s="21">
        <v>0</v>
      </c>
      <c r="W409" s="21" t="s">
        <v>43</v>
      </c>
      <c r="X409" s="21" t="s">
        <v>44</v>
      </c>
      <c r="Z409" s="21" t="s">
        <v>113</v>
      </c>
      <c r="AD409" s="23">
        <v>45467</v>
      </c>
    </row>
    <row r="410" spans="1:30" x14ac:dyDescent="0.25">
      <c r="A410" s="21" t="str">
        <f t="shared" si="6"/>
        <v>Utillajes</v>
      </c>
      <c r="B410" s="21" t="s">
        <v>1461</v>
      </c>
      <c r="C410" s="21" t="s">
        <v>1005</v>
      </c>
      <c r="D410" s="21" t="s">
        <v>1462</v>
      </c>
      <c r="E410" s="21" t="s">
        <v>1463</v>
      </c>
      <c r="F410" s="21" t="s">
        <v>1439</v>
      </c>
      <c r="G410" s="21" t="s">
        <v>1464</v>
      </c>
      <c r="H410" s="21" t="s">
        <v>38</v>
      </c>
      <c r="J410" s="21" t="s">
        <v>139</v>
      </c>
      <c r="K410" s="21" t="s">
        <v>140</v>
      </c>
      <c r="L410" s="23">
        <v>38119</v>
      </c>
      <c r="M410" s="23">
        <v>38120</v>
      </c>
      <c r="P410" s="23">
        <v>45933</v>
      </c>
      <c r="R410" s="23">
        <v>45933</v>
      </c>
      <c r="S410" s="21" t="s">
        <v>41</v>
      </c>
      <c r="U410" s="21" t="s">
        <v>42</v>
      </c>
      <c r="V410" s="21">
        <v>0</v>
      </c>
      <c r="W410" s="21" t="s">
        <v>43</v>
      </c>
      <c r="X410" s="21" t="s">
        <v>44</v>
      </c>
      <c r="Z410" s="21" t="s">
        <v>113</v>
      </c>
      <c r="AD410" s="23">
        <v>45568</v>
      </c>
    </row>
    <row r="411" spans="1:30" x14ac:dyDescent="0.25">
      <c r="A411" s="21" t="str">
        <f t="shared" si="6"/>
        <v>Utillajes</v>
      </c>
      <c r="B411" s="21" t="s">
        <v>1465</v>
      </c>
      <c r="C411" s="21" t="s">
        <v>1005</v>
      </c>
      <c r="D411" s="21" t="s">
        <v>1466</v>
      </c>
      <c r="E411" s="21" t="s">
        <v>1467</v>
      </c>
      <c r="F411" s="21" t="s">
        <v>1439</v>
      </c>
      <c r="G411" s="21" t="s">
        <v>1468</v>
      </c>
      <c r="H411" s="21" t="s">
        <v>38</v>
      </c>
      <c r="J411" s="21" t="s">
        <v>139</v>
      </c>
      <c r="K411" s="21" t="s">
        <v>140</v>
      </c>
      <c r="L411" s="23">
        <v>38119</v>
      </c>
      <c r="M411" s="23">
        <v>38120</v>
      </c>
      <c r="P411" s="23">
        <v>45832</v>
      </c>
      <c r="R411" s="23">
        <v>45832</v>
      </c>
      <c r="S411" s="21" t="s">
        <v>41</v>
      </c>
      <c r="U411" s="21" t="s">
        <v>42</v>
      </c>
      <c r="V411" s="21">
        <v>0</v>
      </c>
      <c r="W411" s="21" t="s">
        <v>43</v>
      </c>
      <c r="X411" s="21" t="s">
        <v>44</v>
      </c>
      <c r="Z411" s="21" t="s">
        <v>113</v>
      </c>
      <c r="AD411" s="23">
        <v>45467</v>
      </c>
    </row>
    <row r="412" spans="1:30" x14ac:dyDescent="0.25">
      <c r="A412" s="21" t="str">
        <f t="shared" si="6"/>
        <v>Utillajes</v>
      </c>
      <c r="B412" s="21" t="s">
        <v>1469</v>
      </c>
      <c r="C412" s="21" t="s">
        <v>1005</v>
      </c>
      <c r="D412" s="21" t="s">
        <v>1470</v>
      </c>
      <c r="E412" s="21" t="s">
        <v>1471</v>
      </c>
      <c r="F412" s="21" t="s">
        <v>1439</v>
      </c>
      <c r="G412" s="21" t="s">
        <v>1472</v>
      </c>
      <c r="H412" s="21" t="s">
        <v>38</v>
      </c>
      <c r="J412" s="21" t="s">
        <v>139</v>
      </c>
      <c r="K412" s="21" t="s">
        <v>140</v>
      </c>
      <c r="L412" s="23">
        <v>38119</v>
      </c>
      <c r="M412" s="23">
        <v>38120</v>
      </c>
      <c r="P412" s="23">
        <v>45832</v>
      </c>
      <c r="R412" s="23">
        <v>45832</v>
      </c>
      <c r="S412" s="21" t="s">
        <v>41</v>
      </c>
      <c r="U412" s="21" t="s">
        <v>42</v>
      </c>
      <c r="V412" s="21">
        <v>0</v>
      </c>
      <c r="W412" s="21" t="s">
        <v>43</v>
      </c>
      <c r="X412" s="21" t="s">
        <v>44</v>
      </c>
      <c r="Z412" s="21" t="s">
        <v>113</v>
      </c>
      <c r="AD412" s="23">
        <v>45467</v>
      </c>
    </row>
    <row r="413" spans="1:30" x14ac:dyDescent="0.25">
      <c r="A413" s="21" t="str">
        <f t="shared" si="6"/>
        <v>Utillajes</v>
      </c>
      <c r="B413" s="21" t="s">
        <v>1473</v>
      </c>
      <c r="C413" s="21" t="s">
        <v>1474</v>
      </c>
      <c r="D413" s="21" t="s">
        <v>1475</v>
      </c>
      <c r="F413" s="21" t="s">
        <v>743</v>
      </c>
      <c r="H413" s="21" t="s">
        <v>38</v>
      </c>
      <c r="J413" s="21" t="s">
        <v>146</v>
      </c>
      <c r="K413" s="21" t="s">
        <v>140</v>
      </c>
      <c r="L413" s="23">
        <v>38098</v>
      </c>
      <c r="M413" s="23">
        <v>38098</v>
      </c>
      <c r="S413" s="21" t="s">
        <v>41</v>
      </c>
      <c r="U413" s="21" t="s">
        <v>42</v>
      </c>
      <c r="V413" s="21">
        <v>0</v>
      </c>
      <c r="W413" s="21" t="s">
        <v>147</v>
      </c>
      <c r="X413" s="21" t="s">
        <v>44</v>
      </c>
    </row>
    <row r="414" spans="1:30" x14ac:dyDescent="0.25">
      <c r="A414" s="21" t="str">
        <f t="shared" si="6"/>
        <v>Utillajes</v>
      </c>
      <c r="B414" s="21" t="s">
        <v>1476</v>
      </c>
      <c r="C414" s="21" t="s">
        <v>1474</v>
      </c>
      <c r="D414" s="21" t="s">
        <v>1475</v>
      </c>
      <c r="F414" s="21" t="s">
        <v>743</v>
      </c>
      <c r="H414" s="21" t="s">
        <v>38</v>
      </c>
      <c r="J414" s="21" t="s">
        <v>146</v>
      </c>
      <c r="K414" s="21" t="s">
        <v>140</v>
      </c>
      <c r="L414" s="23">
        <v>38098</v>
      </c>
      <c r="M414" s="23">
        <v>38098</v>
      </c>
      <c r="S414" s="21" t="s">
        <v>41</v>
      </c>
      <c r="U414" s="21" t="s">
        <v>42</v>
      </c>
      <c r="V414" s="21">
        <v>0</v>
      </c>
      <c r="W414" s="21" t="s">
        <v>147</v>
      </c>
      <c r="X414" s="21" t="s">
        <v>44</v>
      </c>
    </row>
    <row r="415" spans="1:30" x14ac:dyDescent="0.25">
      <c r="A415" s="21" t="str">
        <f t="shared" si="6"/>
        <v>Utillajes</v>
      </c>
      <c r="B415" s="21" t="s">
        <v>1477</v>
      </c>
      <c r="C415" s="21" t="s">
        <v>1234</v>
      </c>
      <c r="F415" s="21" t="s">
        <v>743</v>
      </c>
      <c r="G415" s="21" t="s">
        <v>1235</v>
      </c>
      <c r="H415" s="21" t="s">
        <v>38</v>
      </c>
      <c r="J415" s="21" t="s">
        <v>146</v>
      </c>
      <c r="K415" s="21" t="s">
        <v>140</v>
      </c>
      <c r="L415" s="23">
        <v>38110</v>
      </c>
      <c r="M415" s="23">
        <v>38110</v>
      </c>
      <c r="S415" s="21" t="s">
        <v>41</v>
      </c>
      <c r="U415" s="21" t="s">
        <v>42</v>
      </c>
      <c r="V415" s="21">
        <v>0</v>
      </c>
      <c r="W415" s="21" t="s">
        <v>147</v>
      </c>
      <c r="X415" s="21" t="s">
        <v>44</v>
      </c>
    </row>
    <row r="416" spans="1:30" x14ac:dyDescent="0.25">
      <c r="A416" s="21" t="str">
        <f t="shared" si="6"/>
        <v>Utillajes</v>
      </c>
      <c r="B416" s="21" t="s">
        <v>1478</v>
      </c>
      <c r="C416" s="21" t="s">
        <v>1234</v>
      </c>
      <c r="F416" s="21" t="s">
        <v>743</v>
      </c>
      <c r="G416" s="21" t="s">
        <v>1235</v>
      </c>
      <c r="H416" s="21" t="s">
        <v>38</v>
      </c>
      <c r="J416" s="21" t="s">
        <v>146</v>
      </c>
      <c r="K416" s="21" t="s">
        <v>140</v>
      </c>
      <c r="L416" s="23">
        <v>38110</v>
      </c>
      <c r="M416" s="23">
        <v>38110</v>
      </c>
      <c r="S416" s="21" t="s">
        <v>41</v>
      </c>
      <c r="U416" s="21" t="s">
        <v>42</v>
      </c>
      <c r="V416" s="21">
        <v>0</v>
      </c>
      <c r="W416" s="21" t="s">
        <v>147</v>
      </c>
      <c r="X416" s="21" t="s">
        <v>44</v>
      </c>
    </row>
    <row r="417" spans="1:24" x14ac:dyDescent="0.25">
      <c r="A417" s="21" t="str">
        <f t="shared" si="6"/>
        <v>Utillajes</v>
      </c>
      <c r="B417" s="21" t="s">
        <v>1479</v>
      </c>
      <c r="C417" s="21" t="s">
        <v>1234</v>
      </c>
      <c r="F417" s="21" t="s">
        <v>743</v>
      </c>
      <c r="G417" s="21" t="s">
        <v>1235</v>
      </c>
      <c r="H417" s="21" t="s">
        <v>38</v>
      </c>
      <c r="J417" s="21" t="s">
        <v>146</v>
      </c>
      <c r="K417" s="21" t="s">
        <v>140</v>
      </c>
      <c r="L417" s="23">
        <v>38110</v>
      </c>
      <c r="M417" s="23">
        <v>38110</v>
      </c>
      <c r="S417" s="21" t="s">
        <v>41</v>
      </c>
      <c r="U417" s="21" t="s">
        <v>42</v>
      </c>
      <c r="V417" s="21">
        <v>0</v>
      </c>
      <c r="W417" s="21" t="s">
        <v>147</v>
      </c>
      <c r="X417" s="21" t="s">
        <v>44</v>
      </c>
    </row>
    <row r="418" spans="1:24" x14ac:dyDescent="0.25">
      <c r="A418" s="21" t="str">
        <f t="shared" si="6"/>
        <v>Utillajes</v>
      </c>
      <c r="B418" s="21" t="s">
        <v>1480</v>
      </c>
      <c r="C418" s="21" t="s">
        <v>1234</v>
      </c>
      <c r="F418" s="21" t="s">
        <v>743</v>
      </c>
      <c r="G418" s="21" t="s">
        <v>1235</v>
      </c>
      <c r="H418" s="21" t="s">
        <v>38</v>
      </c>
      <c r="J418" s="21" t="s">
        <v>146</v>
      </c>
      <c r="K418" s="21" t="s">
        <v>140</v>
      </c>
      <c r="L418" s="23">
        <v>38110</v>
      </c>
      <c r="M418" s="23">
        <v>38110</v>
      </c>
      <c r="S418" s="21" t="s">
        <v>41</v>
      </c>
      <c r="U418" s="21" t="s">
        <v>42</v>
      </c>
      <c r="V418" s="21">
        <v>0</v>
      </c>
      <c r="W418" s="21" t="s">
        <v>147</v>
      </c>
      <c r="X418" s="21" t="s">
        <v>44</v>
      </c>
    </row>
    <row r="419" spans="1:24" x14ac:dyDescent="0.25">
      <c r="A419" s="21" t="str">
        <f t="shared" si="6"/>
        <v>Utillajes</v>
      </c>
      <c r="B419" s="21" t="s">
        <v>1481</v>
      </c>
      <c r="C419" s="21" t="s">
        <v>1234</v>
      </c>
      <c r="F419" s="21" t="s">
        <v>743</v>
      </c>
      <c r="G419" s="21" t="s">
        <v>1235</v>
      </c>
      <c r="H419" s="21" t="s">
        <v>38</v>
      </c>
      <c r="J419" s="21" t="s">
        <v>146</v>
      </c>
      <c r="K419" s="21" t="s">
        <v>140</v>
      </c>
      <c r="L419" s="23">
        <v>38110</v>
      </c>
      <c r="M419" s="23">
        <v>38110</v>
      </c>
      <c r="S419" s="21" t="s">
        <v>41</v>
      </c>
      <c r="U419" s="21" t="s">
        <v>42</v>
      </c>
      <c r="V419" s="21">
        <v>0</v>
      </c>
      <c r="W419" s="21" t="s">
        <v>147</v>
      </c>
      <c r="X419" s="21" t="s">
        <v>44</v>
      </c>
    </row>
    <row r="420" spans="1:24" x14ac:dyDescent="0.25">
      <c r="A420" s="21" t="str">
        <f t="shared" si="6"/>
        <v>Utillajes</v>
      </c>
      <c r="B420" s="21" t="s">
        <v>1482</v>
      </c>
      <c r="C420" s="21" t="s">
        <v>1234</v>
      </c>
      <c r="F420" s="21" t="s">
        <v>743</v>
      </c>
      <c r="G420" s="21" t="s">
        <v>1235</v>
      </c>
      <c r="H420" s="21" t="s">
        <v>38</v>
      </c>
      <c r="J420" s="21" t="s">
        <v>146</v>
      </c>
      <c r="K420" s="21" t="s">
        <v>140</v>
      </c>
      <c r="L420" s="23">
        <v>38110</v>
      </c>
      <c r="M420" s="23">
        <v>38110</v>
      </c>
      <c r="S420" s="21" t="s">
        <v>41</v>
      </c>
      <c r="U420" s="21" t="s">
        <v>42</v>
      </c>
      <c r="V420" s="21">
        <v>0</v>
      </c>
      <c r="W420" s="21" t="s">
        <v>147</v>
      </c>
      <c r="X420" s="21" t="s">
        <v>44</v>
      </c>
    </row>
    <row r="421" spans="1:24" x14ac:dyDescent="0.25">
      <c r="A421" s="21" t="str">
        <f t="shared" si="6"/>
        <v>Utillajes</v>
      </c>
      <c r="B421" s="21" t="s">
        <v>1483</v>
      </c>
      <c r="C421" s="21" t="s">
        <v>1234</v>
      </c>
      <c r="F421" s="21" t="s">
        <v>743</v>
      </c>
      <c r="G421" s="21" t="s">
        <v>1235</v>
      </c>
      <c r="H421" s="21" t="s">
        <v>38</v>
      </c>
      <c r="J421" s="21" t="s">
        <v>146</v>
      </c>
      <c r="K421" s="21" t="s">
        <v>140</v>
      </c>
      <c r="L421" s="23">
        <v>38110</v>
      </c>
      <c r="M421" s="23">
        <v>38110</v>
      </c>
      <c r="S421" s="21" t="s">
        <v>41</v>
      </c>
      <c r="U421" s="21" t="s">
        <v>42</v>
      </c>
      <c r="V421" s="21">
        <v>0</v>
      </c>
      <c r="W421" s="21" t="s">
        <v>147</v>
      </c>
      <c r="X421" s="21" t="s">
        <v>44</v>
      </c>
    </row>
    <row r="422" spans="1:24" x14ac:dyDescent="0.25">
      <c r="A422" s="21" t="str">
        <f t="shared" si="6"/>
        <v>Utillajes</v>
      </c>
      <c r="B422" s="21" t="s">
        <v>1484</v>
      </c>
      <c r="C422" s="21" t="s">
        <v>1234</v>
      </c>
      <c r="F422" s="21" t="s">
        <v>743</v>
      </c>
      <c r="G422" s="21" t="s">
        <v>1235</v>
      </c>
      <c r="H422" s="21" t="s">
        <v>38</v>
      </c>
      <c r="J422" s="21" t="s">
        <v>146</v>
      </c>
      <c r="K422" s="21" t="s">
        <v>140</v>
      </c>
      <c r="L422" s="23">
        <v>38110</v>
      </c>
      <c r="M422" s="23">
        <v>38110</v>
      </c>
      <c r="S422" s="21" t="s">
        <v>41</v>
      </c>
      <c r="U422" s="21" t="s">
        <v>42</v>
      </c>
      <c r="V422" s="21">
        <v>0</v>
      </c>
      <c r="W422" s="21" t="s">
        <v>147</v>
      </c>
      <c r="X422" s="21" t="s">
        <v>44</v>
      </c>
    </row>
    <row r="423" spans="1:24" x14ac:dyDescent="0.25">
      <c r="A423" s="21" t="str">
        <f t="shared" si="6"/>
        <v>Utillajes</v>
      </c>
      <c r="B423" s="21" t="s">
        <v>1485</v>
      </c>
      <c r="C423" s="21" t="s">
        <v>1234</v>
      </c>
      <c r="F423" s="21" t="s">
        <v>743</v>
      </c>
      <c r="G423" s="21" t="s">
        <v>1235</v>
      </c>
      <c r="H423" s="21" t="s">
        <v>38</v>
      </c>
      <c r="J423" s="21" t="s">
        <v>146</v>
      </c>
      <c r="K423" s="21" t="s">
        <v>140</v>
      </c>
      <c r="L423" s="23">
        <v>38110</v>
      </c>
      <c r="M423" s="23">
        <v>38110</v>
      </c>
      <c r="S423" s="21" t="s">
        <v>41</v>
      </c>
      <c r="U423" s="21" t="s">
        <v>42</v>
      </c>
      <c r="V423" s="21">
        <v>0</v>
      </c>
      <c r="W423" s="21" t="s">
        <v>147</v>
      </c>
      <c r="X423" s="21" t="s">
        <v>44</v>
      </c>
    </row>
    <row r="424" spans="1:24" x14ac:dyDescent="0.25">
      <c r="A424" s="21" t="str">
        <f t="shared" si="6"/>
        <v>Utillajes</v>
      </c>
      <c r="B424" s="21" t="s">
        <v>1486</v>
      </c>
      <c r="C424" s="21" t="s">
        <v>1487</v>
      </c>
      <c r="F424" s="21" t="s">
        <v>743</v>
      </c>
      <c r="G424" s="21" t="s">
        <v>1488</v>
      </c>
      <c r="H424" s="21" t="s">
        <v>38</v>
      </c>
      <c r="J424" s="21" t="s">
        <v>146</v>
      </c>
      <c r="K424" s="21" t="s">
        <v>140</v>
      </c>
      <c r="L424" s="23">
        <v>38119</v>
      </c>
      <c r="M424" s="23">
        <v>38119</v>
      </c>
      <c r="S424" s="21" t="s">
        <v>41</v>
      </c>
      <c r="U424" s="21" t="s">
        <v>42</v>
      </c>
      <c r="V424" s="21">
        <v>0</v>
      </c>
      <c r="W424" s="21" t="s">
        <v>147</v>
      </c>
      <c r="X424" s="21" t="s">
        <v>44</v>
      </c>
    </row>
    <row r="425" spans="1:24" x14ac:dyDescent="0.25">
      <c r="A425" s="21" t="str">
        <f t="shared" si="6"/>
        <v>Utillajes</v>
      </c>
      <c r="B425" s="21" t="s">
        <v>1489</v>
      </c>
      <c r="C425" s="21" t="s">
        <v>1122</v>
      </c>
      <c r="D425" s="21" t="s">
        <v>1490</v>
      </c>
      <c r="F425" s="21" t="s">
        <v>743</v>
      </c>
      <c r="G425" s="21" t="s">
        <v>1491</v>
      </c>
      <c r="H425" s="21" t="s">
        <v>38</v>
      </c>
      <c r="J425" s="21" t="s">
        <v>146</v>
      </c>
      <c r="K425" s="21" t="s">
        <v>140</v>
      </c>
      <c r="L425" s="23">
        <v>38110</v>
      </c>
      <c r="M425" s="23">
        <v>38110</v>
      </c>
      <c r="S425" s="21" t="s">
        <v>41</v>
      </c>
      <c r="U425" s="21" t="s">
        <v>42</v>
      </c>
      <c r="V425" s="21">
        <v>0</v>
      </c>
      <c r="W425" s="21" t="s">
        <v>147</v>
      </c>
      <c r="X425" s="21" t="s">
        <v>44</v>
      </c>
    </row>
    <row r="426" spans="1:24" x14ac:dyDescent="0.25">
      <c r="A426" s="21" t="str">
        <f t="shared" si="6"/>
        <v>Utillajes</v>
      </c>
      <c r="B426" s="21" t="s">
        <v>1492</v>
      </c>
      <c r="C426" s="21" t="s">
        <v>1493</v>
      </c>
      <c r="D426" s="21" t="s">
        <v>1494</v>
      </c>
      <c r="F426" s="21" t="s">
        <v>743</v>
      </c>
      <c r="G426" s="21" t="s">
        <v>1495</v>
      </c>
      <c r="H426" s="21" t="s">
        <v>38</v>
      </c>
      <c r="J426" s="21" t="s">
        <v>146</v>
      </c>
      <c r="K426" s="21" t="s">
        <v>140</v>
      </c>
      <c r="L426" s="23">
        <v>38119</v>
      </c>
      <c r="M426" s="23">
        <v>38119</v>
      </c>
      <c r="S426" s="21" t="s">
        <v>41</v>
      </c>
      <c r="U426" s="21" t="s">
        <v>42</v>
      </c>
      <c r="V426" s="21">
        <v>0</v>
      </c>
      <c r="W426" s="21" t="s">
        <v>147</v>
      </c>
      <c r="X426" s="21" t="s">
        <v>44</v>
      </c>
    </row>
    <row r="427" spans="1:24" x14ac:dyDescent="0.25">
      <c r="A427" s="21" t="str">
        <f t="shared" si="6"/>
        <v>Utillajes</v>
      </c>
      <c r="B427" s="21" t="s">
        <v>1496</v>
      </c>
      <c r="C427" s="21" t="s">
        <v>1497</v>
      </c>
      <c r="F427" s="21" t="s">
        <v>743</v>
      </c>
      <c r="H427" s="21" t="s">
        <v>38</v>
      </c>
      <c r="J427" s="21" t="s">
        <v>146</v>
      </c>
      <c r="K427" s="21" t="s">
        <v>140</v>
      </c>
      <c r="L427" s="23">
        <v>38128</v>
      </c>
      <c r="M427" s="23">
        <v>38128</v>
      </c>
      <c r="S427" s="21" t="s">
        <v>41</v>
      </c>
      <c r="U427" s="21" t="s">
        <v>42</v>
      </c>
      <c r="V427" s="21">
        <v>0</v>
      </c>
      <c r="W427" s="21" t="s">
        <v>147</v>
      </c>
      <c r="X427" s="21" t="s">
        <v>44</v>
      </c>
    </row>
    <row r="428" spans="1:24" x14ac:dyDescent="0.25">
      <c r="A428" s="21" t="str">
        <f t="shared" si="6"/>
        <v>Utillajes</v>
      </c>
      <c r="B428" s="21" t="s">
        <v>1498</v>
      </c>
      <c r="C428" s="21" t="s">
        <v>1499</v>
      </c>
      <c r="D428" s="21" t="s">
        <v>1500</v>
      </c>
      <c r="F428" s="21" t="s">
        <v>1329</v>
      </c>
      <c r="H428" s="21" t="s">
        <v>38</v>
      </c>
      <c r="J428" s="21" t="s">
        <v>146</v>
      </c>
      <c r="K428" s="21" t="s">
        <v>140</v>
      </c>
      <c r="L428" s="23">
        <v>38112</v>
      </c>
      <c r="M428" s="23">
        <v>38112</v>
      </c>
      <c r="S428" s="21" t="s">
        <v>41</v>
      </c>
      <c r="U428" s="21" t="s">
        <v>42</v>
      </c>
      <c r="V428" s="21">
        <v>0</v>
      </c>
      <c r="W428" s="21" t="s">
        <v>147</v>
      </c>
      <c r="X428" s="21" t="s">
        <v>44</v>
      </c>
    </row>
    <row r="429" spans="1:24" x14ac:dyDescent="0.25">
      <c r="A429" s="21" t="str">
        <f t="shared" si="6"/>
        <v>Utillajes</v>
      </c>
      <c r="B429" s="21" t="s">
        <v>1501</v>
      </c>
      <c r="C429" s="21" t="s">
        <v>1499</v>
      </c>
      <c r="D429" s="21" t="s">
        <v>1500</v>
      </c>
      <c r="F429" s="21" t="s">
        <v>1329</v>
      </c>
      <c r="H429" s="21" t="s">
        <v>38</v>
      </c>
      <c r="J429" s="21" t="s">
        <v>146</v>
      </c>
      <c r="K429" s="21" t="s">
        <v>140</v>
      </c>
      <c r="L429" s="23">
        <v>38112</v>
      </c>
      <c r="M429" s="23">
        <v>38112</v>
      </c>
      <c r="S429" s="21" t="s">
        <v>41</v>
      </c>
      <c r="U429" s="21" t="s">
        <v>42</v>
      </c>
      <c r="V429" s="21">
        <v>0</v>
      </c>
      <c r="W429" s="21" t="s">
        <v>147</v>
      </c>
      <c r="X429" s="21" t="s">
        <v>44</v>
      </c>
    </row>
    <row r="430" spans="1:24" x14ac:dyDescent="0.25">
      <c r="A430" s="21" t="str">
        <f t="shared" si="6"/>
        <v>Utillajes</v>
      </c>
      <c r="B430" s="21" t="s">
        <v>1502</v>
      </c>
      <c r="C430" s="21" t="s">
        <v>1499</v>
      </c>
      <c r="D430" s="21" t="s">
        <v>1500</v>
      </c>
      <c r="F430" s="21" t="s">
        <v>1329</v>
      </c>
      <c r="H430" s="21" t="s">
        <v>38</v>
      </c>
      <c r="J430" s="21" t="s">
        <v>146</v>
      </c>
      <c r="K430" s="21" t="s">
        <v>140</v>
      </c>
      <c r="L430" s="23">
        <v>38112</v>
      </c>
      <c r="M430" s="23">
        <v>38112</v>
      </c>
      <c r="S430" s="21" t="s">
        <v>41</v>
      </c>
      <c r="U430" s="21" t="s">
        <v>42</v>
      </c>
      <c r="V430" s="21">
        <v>0</v>
      </c>
      <c r="W430" s="21" t="s">
        <v>147</v>
      </c>
      <c r="X430" s="21" t="s">
        <v>44</v>
      </c>
    </row>
    <row r="431" spans="1:24" x14ac:dyDescent="0.25">
      <c r="A431" s="21" t="str">
        <f t="shared" si="6"/>
        <v>Utillajes</v>
      </c>
      <c r="B431" s="21" t="s">
        <v>1503</v>
      </c>
      <c r="C431" s="21" t="s">
        <v>1474</v>
      </c>
      <c r="D431" s="21" t="s">
        <v>1504</v>
      </c>
      <c r="F431" s="21" t="s">
        <v>1329</v>
      </c>
      <c r="H431" s="21" t="s">
        <v>38</v>
      </c>
      <c r="J431" s="21" t="s">
        <v>139</v>
      </c>
      <c r="K431" s="21" t="s">
        <v>140</v>
      </c>
      <c r="L431" s="23">
        <v>38114</v>
      </c>
      <c r="M431" s="23">
        <v>38114</v>
      </c>
      <c r="S431" s="21" t="s">
        <v>41</v>
      </c>
      <c r="U431" s="21" t="s">
        <v>42</v>
      </c>
      <c r="V431" s="21">
        <v>0</v>
      </c>
      <c r="W431" s="21" t="s">
        <v>43</v>
      </c>
      <c r="X431" s="21" t="s">
        <v>44</v>
      </c>
    </row>
    <row r="432" spans="1:24" x14ac:dyDescent="0.25">
      <c r="A432" s="21" t="str">
        <f t="shared" si="6"/>
        <v>Utillajes</v>
      </c>
      <c r="B432" s="21" t="s">
        <v>1505</v>
      </c>
      <c r="C432" s="21" t="s">
        <v>1431</v>
      </c>
      <c r="D432" s="21" t="s">
        <v>1504</v>
      </c>
      <c r="F432" s="21" t="s">
        <v>1329</v>
      </c>
      <c r="H432" s="21" t="s">
        <v>38</v>
      </c>
      <c r="J432" s="21" t="s">
        <v>146</v>
      </c>
      <c r="K432" s="21" t="s">
        <v>140</v>
      </c>
      <c r="L432" s="23">
        <v>38114</v>
      </c>
      <c r="M432" s="23">
        <v>38114</v>
      </c>
      <c r="S432" s="21" t="s">
        <v>41</v>
      </c>
      <c r="U432" s="21" t="s">
        <v>42</v>
      </c>
      <c r="V432" s="21">
        <v>0</v>
      </c>
      <c r="W432" s="21" t="s">
        <v>147</v>
      </c>
      <c r="X432" s="21" t="s">
        <v>44</v>
      </c>
    </row>
    <row r="433" spans="1:30" x14ac:dyDescent="0.25">
      <c r="A433" s="21" t="str">
        <f t="shared" si="6"/>
        <v>Utillajes</v>
      </c>
      <c r="B433" s="21" t="s">
        <v>1506</v>
      </c>
      <c r="C433" s="21" t="s">
        <v>1507</v>
      </c>
      <c r="D433" s="21" t="s">
        <v>1508</v>
      </c>
      <c r="F433" s="21" t="s">
        <v>1329</v>
      </c>
      <c r="H433" s="21" t="s">
        <v>38</v>
      </c>
      <c r="J433" s="21" t="s">
        <v>146</v>
      </c>
      <c r="K433" s="21" t="s">
        <v>140</v>
      </c>
      <c r="L433" s="23">
        <v>38114</v>
      </c>
      <c r="M433" s="23">
        <v>38114</v>
      </c>
      <c r="S433" s="21" t="s">
        <v>41</v>
      </c>
      <c r="U433" s="21" t="s">
        <v>42</v>
      </c>
      <c r="V433" s="21">
        <v>0</v>
      </c>
      <c r="W433" s="21" t="s">
        <v>147</v>
      </c>
      <c r="X433" s="21" t="s">
        <v>44</v>
      </c>
    </row>
    <row r="434" spans="1:30" x14ac:dyDescent="0.25">
      <c r="A434" s="21" t="str">
        <f t="shared" si="6"/>
        <v>Utillajes</v>
      </c>
      <c r="B434" s="21" t="s">
        <v>1509</v>
      </c>
      <c r="C434" s="21" t="s">
        <v>1507</v>
      </c>
      <c r="D434" s="21" t="s">
        <v>1508</v>
      </c>
      <c r="F434" s="21" t="s">
        <v>1329</v>
      </c>
      <c r="H434" s="21" t="s">
        <v>38</v>
      </c>
      <c r="J434" s="21" t="s">
        <v>139</v>
      </c>
      <c r="K434" s="21" t="s">
        <v>140</v>
      </c>
      <c r="L434" s="23">
        <v>38114</v>
      </c>
      <c r="M434" s="23">
        <v>38114</v>
      </c>
      <c r="S434" s="21" t="s">
        <v>41</v>
      </c>
      <c r="U434" s="21" t="s">
        <v>42</v>
      </c>
      <c r="V434" s="21">
        <v>0</v>
      </c>
      <c r="W434" s="21" t="s">
        <v>43</v>
      </c>
      <c r="X434" s="21" t="s">
        <v>44</v>
      </c>
    </row>
    <row r="435" spans="1:30" x14ac:dyDescent="0.25">
      <c r="A435" s="21" t="str">
        <f t="shared" si="6"/>
        <v>Utillajes</v>
      </c>
      <c r="B435" s="21" t="s">
        <v>1510</v>
      </c>
      <c r="C435" s="21" t="s">
        <v>1511</v>
      </c>
      <c r="D435" s="21" t="s">
        <v>1512</v>
      </c>
      <c r="F435" s="21" t="s">
        <v>1329</v>
      </c>
      <c r="H435" s="21" t="s">
        <v>38</v>
      </c>
      <c r="J435" s="21" t="s">
        <v>139</v>
      </c>
      <c r="K435" s="21" t="s">
        <v>140</v>
      </c>
      <c r="L435" s="23">
        <v>38114</v>
      </c>
      <c r="M435" s="23">
        <v>38114</v>
      </c>
      <c r="S435" s="21" t="s">
        <v>41</v>
      </c>
      <c r="U435" s="21" t="s">
        <v>42</v>
      </c>
      <c r="V435" s="21">
        <v>0</v>
      </c>
      <c r="W435" s="21" t="s">
        <v>43</v>
      </c>
      <c r="X435" s="21" t="s">
        <v>44</v>
      </c>
    </row>
    <row r="436" spans="1:30" x14ac:dyDescent="0.25">
      <c r="A436" s="21" t="str">
        <f t="shared" si="6"/>
        <v>Utillajes</v>
      </c>
      <c r="B436" s="21" t="s">
        <v>1524</v>
      </c>
      <c r="C436" s="21" t="s">
        <v>1005</v>
      </c>
      <c r="D436" s="21" t="s">
        <v>1525</v>
      </c>
      <c r="E436" s="21" t="s">
        <v>1526</v>
      </c>
      <c r="F436" s="21" t="s">
        <v>1439</v>
      </c>
      <c r="G436" s="21" t="s">
        <v>1527</v>
      </c>
      <c r="H436" s="21" t="s">
        <v>38</v>
      </c>
      <c r="J436" s="21" t="s">
        <v>139</v>
      </c>
      <c r="K436" s="21" t="s">
        <v>140</v>
      </c>
      <c r="L436" s="23">
        <v>38119</v>
      </c>
      <c r="M436" s="23">
        <v>38120</v>
      </c>
      <c r="P436" s="23">
        <v>45832</v>
      </c>
      <c r="R436" s="23">
        <v>45832</v>
      </c>
      <c r="S436" s="21" t="s">
        <v>41</v>
      </c>
      <c r="U436" s="21" t="s">
        <v>42</v>
      </c>
      <c r="V436" s="21">
        <v>0</v>
      </c>
      <c r="W436" s="21" t="s">
        <v>43</v>
      </c>
      <c r="X436" s="21" t="s">
        <v>44</v>
      </c>
      <c r="Z436" s="21" t="s">
        <v>113</v>
      </c>
      <c r="AD436" s="23">
        <v>45467</v>
      </c>
    </row>
    <row r="437" spans="1:30" x14ac:dyDescent="0.25">
      <c r="A437" s="21" t="str">
        <f t="shared" si="6"/>
        <v>Utillajes</v>
      </c>
      <c r="B437" s="21" t="s">
        <v>1528</v>
      </c>
      <c r="C437" s="21" t="s">
        <v>1005</v>
      </c>
      <c r="D437" s="21" t="s">
        <v>1173</v>
      </c>
      <c r="E437" s="21" t="s">
        <v>1529</v>
      </c>
      <c r="F437" s="21" t="s">
        <v>1439</v>
      </c>
      <c r="G437" s="21" t="s">
        <v>1530</v>
      </c>
      <c r="H437" s="21" t="s">
        <v>38</v>
      </c>
      <c r="J437" s="21" t="s">
        <v>139</v>
      </c>
      <c r="K437" s="21" t="s">
        <v>140</v>
      </c>
      <c r="L437" s="23">
        <v>38119</v>
      </c>
      <c r="M437" s="23">
        <v>38120</v>
      </c>
      <c r="P437" s="23">
        <v>45832</v>
      </c>
      <c r="R437" s="23">
        <v>45832</v>
      </c>
      <c r="S437" s="21" t="s">
        <v>41</v>
      </c>
      <c r="U437" s="21" t="s">
        <v>42</v>
      </c>
      <c r="V437" s="21">
        <v>0</v>
      </c>
      <c r="W437" s="21" t="s">
        <v>43</v>
      </c>
      <c r="X437" s="21" t="s">
        <v>44</v>
      </c>
      <c r="Z437" s="21" t="s">
        <v>113</v>
      </c>
      <c r="AD437" s="23">
        <v>45467</v>
      </c>
    </row>
    <row r="438" spans="1:30" x14ac:dyDescent="0.25">
      <c r="A438" s="21" t="str">
        <f t="shared" si="6"/>
        <v>Utillajes</v>
      </c>
      <c r="B438" s="21" t="s">
        <v>1531</v>
      </c>
      <c r="C438" s="21" t="s">
        <v>1005</v>
      </c>
      <c r="D438" s="21" t="s">
        <v>1160</v>
      </c>
      <c r="E438" s="21" t="s">
        <v>1532</v>
      </c>
      <c r="F438" s="21" t="s">
        <v>1439</v>
      </c>
      <c r="G438" s="21" t="s">
        <v>1533</v>
      </c>
      <c r="H438" s="21" t="s">
        <v>38</v>
      </c>
      <c r="J438" s="21" t="s">
        <v>139</v>
      </c>
      <c r="K438" s="21" t="s">
        <v>140</v>
      </c>
      <c r="L438" s="23">
        <v>38119</v>
      </c>
      <c r="M438" s="23">
        <v>38120</v>
      </c>
      <c r="P438" s="23">
        <v>45832</v>
      </c>
      <c r="R438" s="23">
        <v>45832</v>
      </c>
      <c r="S438" s="21" t="s">
        <v>41</v>
      </c>
      <c r="U438" s="21" t="s">
        <v>42</v>
      </c>
      <c r="V438" s="21">
        <v>0</v>
      </c>
      <c r="W438" s="21" t="s">
        <v>43</v>
      </c>
      <c r="X438" s="21" t="s">
        <v>44</v>
      </c>
      <c r="Z438" s="21" t="s">
        <v>113</v>
      </c>
      <c r="AD438" s="23">
        <v>45467</v>
      </c>
    </row>
    <row r="439" spans="1:30" x14ac:dyDescent="0.25">
      <c r="A439" s="21" t="str">
        <f t="shared" si="6"/>
        <v>Utillajes</v>
      </c>
      <c r="B439" s="21" t="s">
        <v>1534</v>
      </c>
      <c r="C439" s="21" t="s">
        <v>1535</v>
      </c>
      <c r="D439" s="21" t="s">
        <v>1536</v>
      </c>
      <c r="F439" s="21" t="s">
        <v>1439</v>
      </c>
      <c r="G439" s="21" t="s">
        <v>1537</v>
      </c>
      <c r="H439" s="21" t="s">
        <v>38</v>
      </c>
      <c r="J439" s="21" t="s">
        <v>139</v>
      </c>
      <c r="K439" s="21" t="s">
        <v>140</v>
      </c>
      <c r="L439" s="23">
        <v>38119</v>
      </c>
      <c r="M439" s="23">
        <v>38120</v>
      </c>
      <c r="S439" s="21" t="s">
        <v>41</v>
      </c>
      <c r="U439" s="21" t="s">
        <v>42</v>
      </c>
      <c r="V439" s="21">
        <v>0</v>
      </c>
      <c r="W439" s="21" t="s">
        <v>43</v>
      </c>
      <c r="X439" s="21" t="s">
        <v>44</v>
      </c>
    </row>
    <row r="440" spans="1:30" x14ac:dyDescent="0.25">
      <c r="A440" s="21" t="str">
        <f t="shared" si="6"/>
        <v>Utillajes</v>
      </c>
      <c r="B440" s="21" t="s">
        <v>1538</v>
      </c>
      <c r="C440" s="21" t="s">
        <v>1539</v>
      </c>
      <c r="D440" s="21" t="s">
        <v>1540</v>
      </c>
      <c r="F440" s="21" t="s">
        <v>1439</v>
      </c>
      <c r="G440" s="21" t="s">
        <v>1541</v>
      </c>
      <c r="H440" s="21" t="s">
        <v>38</v>
      </c>
      <c r="J440" s="21" t="s">
        <v>139</v>
      </c>
      <c r="K440" s="21" t="s">
        <v>140</v>
      </c>
      <c r="L440" s="23">
        <v>38119</v>
      </c>
      <c r="M440" s="23">
        <v>38120</v>
      </c>
      <c r="S440" s="21" t="s">
        <v>41</v>
      </c>
      <c r="U440" s="21" t="s">
        <v>42</v>
      </c>
      <c r="V440" s="21">
        <v>0</v>
      </c>
      <c r="W440" s="21" t="s">
        <v>43</v>
      </c>
      <c r="X440" s="21" t="s">
        <v>44</v>
      </c>
    </row>
    <row r="441" spans="1:30" x14ac:dyDescent="0.25">
      <c r="A441" s="21" t="str">
        <f t="shared" si="6"/>
        <v>Utillajes</v>
      </c>
      <c r="B441" s="21" t="s">
        <v>1542</v>
      </c>
      <c r="C441" s="21" t="s">
        <v>1543</v>
      </c>
      <c r="F441" s="21" t="s">
        <v>1329</v>
      </c>
      <c r="H441" s="21" t="s">
        <v>38</v>
      </c>
      <c r="J441" s="21" t="s">
        <v>139</v>
      </c>
      <c r="K441" s="21" t="s">
        <v>140</v>
      </c>
      <c r="L441" s="23">
        <v>38121</v>
      </c>
      <c r="M441" s="23">
        <v>38121</v>
      </c>
      <c r="S441" s="21" t="s">
        <v>41</v>
      </c>
      <c r="U441" s="21" t="s">
        <v>42</v>
      </c>
      <c r="V441" s="21">
        <v>0</v>
      </c>
      <c r="W441" s="21" t="s">
        <v>43</v>
      </c>
      <c r="X441" s="21" t="s">
        <v>44</v>
      </c>
    </row>
    <row r="442" spans="1:30" x14ac:dyDescent="0.25">
      <c r="A442" s="21" t="str">
        <f t="shared" si="6"/>
        <v>Utillajes</v>
      </c>
      <c r="B442" s="21" t="s">
        <v>1544</v>
      </c>
      <c r="C442" s="21" t="s">
        <v>1545</v>
      </c>
      <c r="F442" s="21" t="s">
        <v>1546</v>
      </c>
      <c r="H442" s="21" t="s">
        <v>38</v>
      </c>
      <c r="J442" s="21" t="s">
        <v>125</v>
      </c>
      <c r="K442" s="21" t="s">
        <v>126</v>
      </c>
      <c r="L442" s="23">
        <v>38121</v>
      </c>
      <c r="M442" s="23">
        <v>38121</v>
      </c>
      <c r="S442" s="21" t="s">
        <v>41</v>
      </c>
      <c r="U442" s="21" t="s">
        <v>42</v>
      </c>
      <c r="V442" s="21">
        <v>0</v>
      </c>
      <c r="W442" s="21" t="s">
        <v>1547</v>
      </c>
      <c r="X442" s="21" t="s">
        <v>44</v>
      </c>
    </row>
    <row r="443" spans="1:30" x14ac:dyDescent="0.25">
      <c r="A443" s="21" t="str">
        <f t="shared" si="6"/>
        <v>Utillajes</v>
      </c>
      <c r="B443" s="21" t="s">
        <v>1571</v>
      </c>
      <c r="C443" s="21" t="s">
        <v>1005</v>
      </c>
      <c r="D443" s="21" t="s">
        <v>1572</v>
      </c>
      <c r="E443" s="21" t="s">
        <v>1573</v>
      </c>
      <c r="F443" s="21" t="s">
        <v>1574</v>
      </c>
      <c r="G443" s="21" t="s">
        <v>1575</v>
      </c>
      <c r="H443" s="21" t="s">
        <v>38</v>
      </c>
      <c r="J443" s="21" t="s">
        <v>139</v>
      </c>
      <c r="K443" s="21" t="s">
        <v>140</v>
      </c>
      <c r="L443" s="23">
        <v>38155</v>
      </c>
      <c r="M443" s="23">
        <v>38159</v>
      </c>
      <c r="P443" s="23">
        <v>46197</v>
      </c>
      <c r="R443" s="23">
        <v>46197</v>
      </c>
      <c r="S443" s="21" t="s">
        <v>41</v>
      </c>
      <c r="U443" s="21" t="s">
        <v>42</v>
      </c>
      <c r="V443" s="21">
        <v>0</v>
      </c>
      <c r="W443" s="21" t="s">
        <v>43</v>
      </c>
      <c r="X443" s="21" t="s">
        <v>44</v>
      </c>
      <c r="Z443" s="21" t="s">
        <v>113</v>
      </c>
      <c r="AD443" s="23">
        <v>45467</v>
      </c>
    </row>
    <row r="444" spans="1:30" x14ac:dyDescent="0.25">
      <c r="A444" s="21" t="str">
        <f t="shared" si="6"/>
        <v>Utillajes</v>
      </c>
      <c r="B444" s="21" t="s">
        <v>1576</v>
      </c>
      <c r="C444" s="21" t="s">
        <v>1005</v>
      </c>
      <c r="D444" s="21" t="s">
        <v>1019</v>
      </c>
      <c r="E444" s="21" t="s">
        <v>1577</v>
      </c>
      <c r="F444" s="21" t="s">
        <v>1574</v>
      </c>
      <c r="G444" s="21" t="s">
        <v>1578</v>
      </c>
      <c r="H444" s="21" t="s">
        <v>38</v>
      </c>
      <c r="J444" s="21" t="s">
        <v>139</v>
      </c>
      <c r="K444" s="21" t="s">
        <v>140</v>
      </c>
      <c r="L444" s="23">
        <v>38155</v>
      </c>
      <c r="M444" s="23">
        <v>38159</v>
      </c>
      <c r="P444" s="23">
        <v>46197</v>
      </c>
      <c r="R444" s="23">
        <v>46197</v>
      </c>
      <c r="S444" s="21" t="s">
        <v>41</v>
      </c>
      <c r="U444" s="21" t="s">
        <v>42</v>
      </c>
      <c r="V444" s="21">
        <v>0</v>
      </c>
      <c r="W444" s="21" t="s">
        <v>43</v>
      </c>
      <c r="X444" s="21" t="s">
        <v>44</v>
      </c>
      <c r="Z444" s="21" t="s">
        <v>113</v>
      </c>
      <c r="AD444" s="23">
        <v>45467</v>
      </c>
    </row>
    <row r="445" spans="1:30" x14ac:dyDescent="0.25">
      <c r="A445" s="21" t="str">
        <f t="shared" si="6"/>
        <v>Utillajes</v>
      </c>
      <c r="B445" s="21" t="s">
        <v>1582</v>
      </c>
      <c r="C445" s="21" t="s">
        <v>1583</v>
      </c>
      <c r="D445" s="21" t="s">
        <v>1584</v>
      </c>
      <c r="F445" s="21" t="s">
        <v>1329</v>
      </c>
      <c r="H445" s="21" t="s">
        <v>38</v>
      </c>
      <c r="J445" s="21" t="s">
        <v>139</v>
      </c>
      <c r="K445" s="21" t="s">
        <v>140</v>
      </c>
      <c r="L445" s="23">
        <v>38155</v>
      </c>
      <c r="M445" s="23">
        <v>38159</v>
      </c>
      <c r="S445" s="21" t="s">
        <v>41</v>
      </c>
      <c r="U445" s="21" t="s">
        <v>42</v>
      </c>
      <c r="V445" s="21">
        <v>0</v>
      </c>
      <c r="W445" s="21" t="s">
        <v>43</v>
      </c>
      <c r="X445" s="21" t="s">
        <v>44</v>
      </c>
    </row>
    <row r="446" spans="1:30" x14ac:dyDescent="0.25">
      <c r="A446" s="21" t="str">
        <f t="shared" si="6"/>
        <v>Utillajes</v>
      </c>
      <c r="B446" s="21" t="s">
        <v>1585</v>
      </c>
      <c r="C446" s="21" t="s">
        <v>1583</v>
      </c>
      <c r="D446" s="21" t="s">
        <v>1584</v>
      </c>
      <c r="F446" s="21" t="s">
        <v>1329</v>
      </c>
      <c r="H446" s="21" t="s">
        <v>38</v>
      </c>
      <c r="J446" s="21" t="s">
        <v>139</v>
      </c>
      <c r="K446" s="21" t="s">
        <v>140</v>
      </c>
      <c r="L446" s="23">
        <v>38155</v>
      </c>
      <c r="M446" s="23">
        <v>38159</v>
      </c>
      <c r="S446" s="21" t="s">
        <v>41</v>
      </c>
      <c r="U446" s="21" t="s">
        <v>42</v>
      </c>
      <c r="V446" s="21">
        <v>0</v>
      </c>
      <c r="W446" s="21" t="s">
        <v>43</v>
      </c>
      <c r="X446" s="21" t="s">
        <v>44</v>
      </c>
    </row>
    <row r="447" spans="1:30" x14ac:dyDescent="0.25">
      <c r="A447" s="21" t="str">
        <f t="shared" si="6"/>
        <v>Utillajes</v>
      </c>
      <c r="B447" s="21" t="s">
        <v>1586</v>
      </c>
      <c r="C447" s="21" t="s">
        <v>1587</v>
      </c>
      <c r="F447" s="21" t="s">
        <v>1329</v>
      </c>
      <c r="H447" s="21" t="s">
        <v>38</v>
      </c>
      <c r="J447" s="21" t="s">
        <v>146</v>
      </c>
      <c r="K447" s="21" t="s">
        <v>140</v>
      </c>
      <c r="L447" s="23">
        <v>38155</v>
      </c>
      <c r="M447" s="23">
        <v>38159</v>
      </c>
      <c r="S447" s="21" t="s">
        <v>41</v>
      </c>
      <c r="U447" s="21" t="s">
        <v>42</v>
      </c>
      <c r="V447" s="21">
        <v>0</v>
      </c>
      <c r="W447" s="21" t="s">
        <v>147</v>
      </c>
      <c r="X447" s="21" t="s">
        <v>44</v>
      </c>
    </row>
    <row r="448" spans="1:30" x14ac:dyDescent="0.25">
      <c r="A448" s="21" t="str">
        <f t="shared" si="6"/>
        <v>Utillajes</v>
      </c>
      <c r="B448" s="21" t="s">
        <v>1588</v>
      </c>
      <c r="C448" s="21" t="s">
        <v>1589</v>
      </c>
      <c r="D448" s="21" t="s">
        <v>1590</v>
      </c>
      <c r="F448" s="21" t="s">
        <v>1329</v>
      </c>
      <c r="H448" s="21" t="s">
        <v>38</v>
      </c>
      <c r="J448" s="21" t="s">
        <v>146</v>
      </c>
      <c r="K448" s="21" t="s">
        <v>140</v>
      </c>
      <c r="L448" s="23">
        <v>38155</v>
      </c>
      <c r="M448" s="23">
        <v>38159</v>
      </c>
      <c r="S448" s="21" t="s">
        <v>41</v>
      </c>
      <c r="U448" s="21" t="s">
        <v>42</v>
      </c>
      <c r="V448" s="21">
        <v>0</v>
      </c>
      <c r="W448" s="21" t="s">
        <v>147</v>
      </c>
      <c r="X448" s="21" t="s">
        <v>44</v>
      </c>
    </row>
    <row r="449" spans="1:30" x14ac:dyDescent="0.25">
      <c r="A449" s="21" t="str">
        <f t="shared" si="6"/>
        <v>Utillajes</v>
      </c>
      <c r="B449" s="21" t="s">
        <v>1591</v>
      </c>
      <c r="C449" s="21" t="s">
        <v>1592</v>
      </c>
      <c r="D449" s="21" t="s">
        <v>1593</v>
      </c>
      <c r="F449" s="21" t="s">
        <v>1329</v>
      </c>
      <c r="H449" s="21" t="s">
        <v>38</v>
      </c>
      <c r="J449" s="21" t="s">
        <v>146</v>
      </c>
      <c r="K449" s="21" t="s">
        <v>140</v>
      </c>
      <c r="L449" s="23">
        <v>38155</v>
      </c>
      <c r="M449" s="23">
        <v>38159</v>
      </c>
      <c r="S449" s="21" t="s">
        <v>41</v>
      </c>
      <c r="U449" s="21" t="s">
        <v>42</v>
      </c>
      <c r="V449" s="21">
        <v>0</v>
      </c>
      <c r="W449" s="21" t="s">
        <v>147</v>
      </c>
      <c r="X449" s="21" t="s">
        <v>44</v>
      </c>
    </row>
    <row r="450" spans="1:30" x14ac:dyDescent="0.25">
      <c r="A450" s="21" t="str">
        <f t="shared" si="6"/>
        <v>Utillajes</v>
      </c>
      <c r="B450" s="21" t="s">
        <v>1594</v>
      </c>
      <c r="C450" s="21" t="s">
        <v>1595</v>
      </c>
      <c r="F450" s="21" t="s">
        <v>1329</v>
      </c>
      <c r="H450" s="21" t="s">
        <v>38</v>
      </c>
      <c r="J450" s="21" t="s">
        <v>146</v>
      </c>
      <c r="K450" s="21" t="s">
        <v>140</v>
      </c>
      <c r="L450" s="23">
        <v>38155</v>
      </c>
      <c r="M450" s="23">
        <v>38159</v>
      </c>
      <c r="S450" s="21" t="s">
        <v>41</v>
      </c>
      <c r="U450" s="21" t="s">
        <v>42</v>
      </c>
      <c r="V450" s="21">
        <v>0</v>
      </c>
      <c r="W450" s="21" t="s">
        <v>147</v>
      </c>
      <c r="X450" s="21" t="s">
        <v>44</v>
      </c>
    </row>
    <row r="451" spans="1:30" x14ac:dyDescent="0.25">
      <c r="A451" s="21" t="str">
        <f t="shared" si="6"/>
        <v>Utillajes</v>
      </c>
      <c r="B451" s="21" t="s">
        <v>1596</v>
      </c>
      <c r="C451" s="21" t="s">
        <v>1597</v>
      </c>
      <c r="F451" s="21" t="s">
        <v>1329</v>
      </c>
      <c r="H451" s="21" t="s">
        <v>38</v>
      </c>
      <c r="J451" s="21" t="s">
        <v>146</v>
      </c>
      <c r="K451" s="21" t="s">
        <v>140</v>
      </c>
      <c r="L451" s="23">
        <v>38155</v>
      </c>
      <c r="M451" s="23">
        <v>38159</v>
      </c>
      <c r="S451" s="21" t="s">
        <v>41</v>
      </c>
      <c r="U451" s="21" t="s">
        <v>42</v>
      </c>
      <c r="V451" s="21">
        <v>0</v>
      </c>
      <c r="W451" s="21" t="s">
        <v>147</v>
      </c>
      <c r="X451" s="21" t="s">
        <v>44</v>
      </c>
    </row>
    <row r="452" spans="1:30" x14ac:dyDescent="0.25">
      <c r="A452" s="21" t="str">
        <f t="shared" ref="A452:A515" si="7">+IF(A451="",B451,A451)</f>
        <v>Utillajes</v>
      </c>
      <c r="B452" s="21" t="s">
        <v>1598</v>
      </c>
      <c r="C452" s="21" t="s">
        <v>1599</v>
      </c>
      <c r="F452" s="21" t="s">
        <v>1329</v>
      </c>
      <c r="H452" s="21" t="s">
        <v>38</v>
      </c>
      <c r="J452" s="21" t="s">
        <v>139</v>
      </c>
      <c r="K452" s="21" t="s">
        <v>140</v>
      </c>
      <c r="L452" s="23">
        <v>38155</v>
      </c>
      <c r="M452" s="23">
        <v>38159</v>
      </c>
      <c r="S452" s="21" t="s">
        <v>41</v>
      </c>
      <c r="U452" s="21" t="s">
        <v>42</v>
      </c>
      <c r="V452" s="21">
        <v>0</v>
      </c>
      <c r="W452" s="21" t="s">
        <v>43</v>
      </c>
      <c r="X452" s="21" t="s">
        <v>44</v>
      </c>
    </row>
    <row r="453" spans="1:30" x14ac:dyDescent="0.25">
      <c r="A453" s="21" t="str">
        <f t="shared" si="7"/>
        <v>Utillajes</v>
      </c>
      <c r="B453" s="21" t="s">
        <v>1600</v>
      </c>
      <c r="C453" s="21" t="s">
        <v>1599</v>
      </c>
      <c r="F453" s="21" t="s">
        <v>1329</v>
      </c>
      <c r="H453" s="21" t="s">
        <v>38</v>
      </c>
      <c r="J453" s="21" t="s">
        <v>139</v>
      </c>
      <c r="K453" s="21" t="s">
        <v>140</v>
      </c>
      <c r="L453" s="23">
        <v>38155</v>
      </c>
      <c r="M453" s="23">
        <v>38159</v>
      </c>
      <c r="S453" s="21" t="s">
        <v>41</v>
      </c>
      <c r="U453" s="21" t="s">
        <v>42</v>
      </c>
      <c r="V453" s="21">
        <v>0</v>
      </c>
      <c r="W453" s="21" t="s">
        <v>43</v>
      </c>
      <c r="X453" s="21" t="s">
        <v>44</v>
      </c>
    </row>
    <row r="454" spans="1:30" x14ac:dyDescent="0.25">
      <c r="A454" s="21" t="str">
        <f t="shared" si="7"/>
        <v>Utillajes</v>
      </c>
      <c r="B454" s="21" t="s">
        <v>1601</v>
      </c>
      <c r="C454" s="21" t="s">
        <v>1602</v>
      </c>
      <c r="D454" s="21" t="s">
        <v>1603</v>
      </c>
      <c r="F454" s="21" t="s">
        <v>1329</v>
      </c>
      <c r="H454" s="21" t="s">
        <v>38</v>
      </c>
      <c r="J454" s="21" t="s">
        <v>146</v>
      </c>
      <c r="K454" s="21" t="s">
        <v>140</v>
      </c>
      <c r="L454" s="23">
        <v>38155</v>
      </c>
      <c r="M454" s="23">
        <v>38159</v>
      </c>
      <c r="S454" s="21" t="s">
        <v>41</v>
      </c>
      <c r="U454" s="21" t="s">
        <v>42</v>
      </c>
      <c r="V454" s="21">
        <v>0</v>
      </c>
      <c r="W454" s="21" t="s">
        <v>147</v>
      </c>
      <c r="X454" s="21" t="s">
        <v>44</v>
      </c>
    </row>
    <row r="455" spans="1:30" x14ac:dyDescent="0.25">
      <c r="A455" s="21" t="str">
        <f t="shared" si="7"/>
        <v>Utillajes</v>
      </c>
      <c r="B455" s="21" t="s">
        <v>1604</v>
      </c>
      <c r="C455" s="21" t="s">
        <v>1602</v>
      </c>
      <c r="D455" s="21" t="s">
        <v>1605</v>
      </c>
      <c r="F455" s="21" t="s">
        <v>1329</v>
      </c>
      <c r="H455" s="21" t="s">
        <v>38</v>
      </c>
      <c r="J455" s="21" t="s">
        <v>146</v>
      </c>
      <c r="K455" s="21" t="s">
        <v>140</v>
      </c>
      <c r="L455" s="23">
        <v>38155</v>
      </c>
      <c r="M455" s="23">
        <v>38159</v>
      </c>
      <c r="S455" s="21" t="s">
        <v>41</v>
      </c>
      <c r="U455" s="21" t="s">
        <v>42</v>
      </c>
      <c r="V455" s="21">
        <v>0</v>
      </c>
      <c r="W455" s="21" t="s">
        <v>147</v>
      </c>
      <c r="X455" s="21" t="s">
        <v>44</v>
      </c>
    </row>
    <row r="456" spans="1:30" x14ac:dyDescent="0.25">
      <c r="A456" s="21" t="str">
        <f t="shared" si="7"/>
        <v>Utillajes</v>
      </c>
      <c r="B456" s="21" t="s">
        <v>1625</v>
      </c>
      <c r="C456" s="21" t="s">
        <v>1005</v>
      </c>
      <c r="D456" s="21" t="s">
        <v>1012</v>
      </c>
      <c r="E456" s="21" t="s">
        <v>1626</v>
      </c>
      <c r="F456" s="21" t="s">
        <v>1439</v>
      </c>
      <c r="G456" s="21" t="s">
        <v>1627</v>
      </c>
      <c r="H456" s="21" t="s">
        <v>38</v>
      </c>
      <c r="J456" s="21" t="s">
        <v>139</v>
      </c>
      <c r="K456" s="21" t="s">
        <v>140</v>
      </c>
      <c r="L456" s="23">
        <v>38362</v>
      </c>
      <c r="M456" s="23">
        <v>38365</v>
      </c>
      <c r="P456" s="23">
        <v>46197</v>
      </c>
      <c r="R456" s="23">
        <v>46197</v>
      </c>
      <c r="S456" s="21" t="s">
        <v>41</v>
      </c>
      <c r="U456" s="21" t="s">
        <v>42</v>
      </c>
      <c r="V456" s="21">
        <v>0</v>
      </c>
      <c r="W456" s="21" t="s">
        <v>43</v>
      </c>
      <c r="X456" s="21" t="s">
        <v>44</v>
      </c>
      <c r="Z456" s="21" t="s">
        <v>113</v>
      </c>
      <c r="AD456" s="23">
        <v>45467</v>
      </c>
    </row>
    <row r="457" spans="1:30" x14ac:dyDescent="0.25">
      <c r="A457" s="21" t="str">
        <f t="shared" si="7"/>
        <v>Utillajes</v>
      </c>
      <c r="B457" s="21" t="s">
        <v>1628</v>
      </c>
      <c r="C457" s="21" t="s">
        <v>1005</v>
      </c>
      <c r="D457" s="21" t="s">
        <v>1629</v>
      </c>
      <c r="E457" s="21" t="s">
        <v>1630</v>
      </c>
      <c r="F457" s="21" t="s">
        <v>1439</v>
      </c>
      <c r="G457" s="21" t="s">
        <v>1631</v>
      </c>
      <c r="H457" s="21" t="s">
        <v>38</v>
      </c>
      <c r="J457" s="21" t="s">
        <v>139</v>
      </c>
      <c r="K457" s="21" t="s">
        <v>140</v>
      </c>
      <c r="L457" s="23">
        <v>38362</v>
      </c>
      <c r="M457" s="23">
        <v>38365</v>
      </c>
      <c r="P457" s="23">
        <v>46298</v>
      </c>
      <c r="R457" s="23">
        <v>46298</v>
      </c>
      <c r="S457" s="21" t="s">
        <v>41</v>
      </c>
      <c r="U457" s="21" t="s">
        <v>42</v>
      </c>
      <c r="V457" s="21">
        <v>0</v>
      </c>
      <c r="W457" s="21" t="s">
        <v>43</v>
      </c>
      <c r="X457" s="21" t="s">
        <v>44</v>
      </c>
      <c r="Z457" s="21" t="s">
        <v>113</v>
      </c>
      <c r="AD457" s="23">
        <v>45568</v>
      </c>
    </row>
    <row r="458" spans="1:30" x14ac:dyDescent="0.25">
      <c r="A458" s="21" t="str">
        <f t="shared" si="7"/>
        <v>Utillajes</v>
      </c>
      <c r="B458" s="21" t="s">
        <v>1632</v>
      </c>
      <c r="C458" s="21" t="s">
        <v>1005</v>
      </c>
      <c r="D458" s="21" t="s">
        <v>1633</v>
      </c>
      <c r="E458" s="21" t="s">
        <v>1634</v>
      </c>
      <c r="F458" s="21" t="s">
        <v>1439</v>
      </c>
      <c r="G458" s="21" t="s">
        <v>1635</v>
      </c>
      <c r="H458" s="21" t="s">
        <v>38</v>
      </c>
      <c r="J458" s="21" t="s">
        <v>139</v>
      </c>
      <c r="K458" s="21" t="s">
        <v>140</v>
      </c>
      <c r="L458" s="23">
        <v>38362</v>
      </c>
      <c r="M458" s="23">
        <v>38365</v>
      </c>
      <c r="P458" s="23">
        <v>46197</v>
      </c>
      <c r="R458" s="23">
        <v>46197</v>
      </c>
      <c r="S458" s="21" t="s">
        <v>41</v>
      </c>
      <c r="U458" s="21" t="s">
        <v>42</v>
      </c>
      <c r="V458" s="21">
        <v>0</v>
      </c>
      <c r="W458" s="21" t="s">
        <v>43</v>
      </c>
      <c r="X458" s="21" t="s">
        <v>44</v>
      </c>
      <c r="Z458" s="21" t="s">
        <v>113</v>
      </c>
      <c r="AD458" s="23">
        <v>45467</v>
      </c>
    </row>
    <row r="459" spans="1:30" x14ac:dyDescent="0.25">
      <c r="A459" s="21" t="str">
        <f t="shared" si="7"/>
        <v>Utillajes</v>
      </c>
      <c r="B459" s="21" t="s">
        <v>1636</v>
      </c>
      <c r="C459" s="21" t="s">
        <v>1005</v>
      </c>
      <c r="D459" s="21" t="s">
        <v>1009</v>
      </c>
      <c r="E459" s="21" t="s">
        <v>1637</v>
      </c>
      <c r="F459" s="21" t="s">
        <v>1439</v>
      </c>
      <c r="G459" s="21" t="s">
        <v>1638</v>
      </c>
      <c r="H459" s="21" t="s">
        <v>38</v>
      </c>
      <c r="J459" s="21" t="s">
        <v>139</v>
      </c>
      <c r="K459" s="21" t="s">
        <v>140</v>
      </c>
      <c r="L459" s="23">
        <v>38362</v>
      </c>
      <c r="M459" s="23">
        <v>38365</v>
      </c>
      <c r="P459" s="23">
        <v>46197</v>
      </c>
      <c r="R459" s="23">
        <v>46197</v>
      </c>
      <c r="S459" s="21" t="s">
        <v>41</v>
      </c>
      <c r="U459" s="21" t="s">
        <v>42</v>
      </c>
      <c r="V459" s="21">
        <v>0</v>
      </c>
      <c r="W459" s="21" t="s">
        <v>43</v>
      </c>
      <c r="X459" s="21" t="s">
        <v>44</v>
      </c>
      <c r="Z459" s="21" t="s">
        <v>113</v>
      </c>
      <c r="AD459" s="23">
        <v>45467</v>
      </c>
    </row>
    <row r="460" spans="1:30" x14ac:dyDescent="0.25">
      <c r="A460" s="21" t="str">
        <f t="shared" si="7"/>
        <v>Utillajes</v>
      </c>
      <c r="B460" s="21" t="s">
        <v>1639</v>
      </c>
      <c r="C460" s="21" t="s">
        <v>1005</v>
      </c>
      <c r="D460" s="21" t="s">
        <v>1640</v>
      </c>
      <c r="E460" s="21" t="s">
        <v>1641</v>
      </c>
      <c r="F460" s="21" t="s">
        <v>1439</v>
      </c>
      <c r="G460" s="21" t="s">
        <v>1642</v>
      </c>
      <c r="H460" s="21" t="s">
        <v>38</v>
      </c>
      <c r="J460" s="21" t="s">
        <v>139</v>
      </c>
      <c r="K460" s="21" t="s">
        <v>140</v>
      </c>
      <c r="L460" s="23">
        <v>38362</v>
      </c>
      <c r="M460" s="23">
        <v>38365</v>
      </c>
      <c r="P460" s="23">
        <v>45832</v>
      </c>
      <c r="R460" s="23">
        <v>45832</v>
      </c>
      <c r="S460" s="21" t="s">
        <v>41</v>
      </c>
      <c r="U460" s="21" t="s">
        <v>42</v>
      </c>
      <c r="V460" s="21">
        <v>0</v>
      </c>
      <c r="W460" s="21" t="s">
        <v>43</v>
      </c>
      <c r="X460" s="21" t="s">
        <v>44</v>
      </c>
      <c r="Z460" s="21" t="s">
        <v>113</v>
      </c>
      <c r="AD460" s="23">
        <v>45467</v>
      </c>
    </row>
    <row r="461" spans="1:30" x14ac:dyDescent="0.25">
      <c r="A461" s="21" t="str">
        <f t="shared" si="7"/>
        <v>Utillajes</v>
      </c>
      <c r="B461" s="21" t="s">
        <v>1643</v>
      </c>
      <c r="C461" s="21" t="s">
        <v>1005</v>
      </c>
      <c r="D461" s="21" t="s">
        <v>1644</v>
      </c>
      <c r="E461" s="21" t="s">
        <v>1645</v>
      </c>
      <c r="F461" s="21" t="s">
        <v>1439</v>
      </c>
      <c r="G461" s="21" t="s">
        <v>1646</v>
      </c>
      <c r="H461" s="21" t="s">
        <v>38</v>
      </c>
      <c r="J461" s="21" t="s">
        <v>139</v>
      </c>
      <c r="K461" s="21" t="s">
        <v>140</v>
      </c>
      <c r="L461" s="23">
        <v>38362</v>
      </c>
      <c r="M461" s="23">
        <v>38365</v>
      </c>
      <c r="P461" s="23">
        <v>45832</v>
      </c>
      <c r="R461" s="23">
        <v>45832</v>
      </c>
      <c r="S461" s="21" t="s">
        <v>41</v>
      </c>
      <c r="U461" s="21" t="s">
        <v>42</v>
      </c>
      <c r="V461" s="21">
        <v>0</v>
      </c>
      <c r="W461" s="21" t="s">
        <v>43</v>
      </c>
      <c r="X461" s="21" t="s">
        <v>44</v>
      </c>
      <c r="Z461" s="21" t="s">
        <v>113</v>
      </c>
      <c r="AD461" s="23">
        <v>45467</v>
      </c>
    </row>
    <row r="462" spans="1:30" x14ac:dyDescent="0.25">
      <c r="A462" s="21" t="str">
        <f t="shared" si="7"/>
        <v>Utillajes</v>
      </c>
      <c r="B462" s="21" t="s">
        <v>1647</v>
      </c>
      <c r="C462" s="21" t="s">
        <v>1005</v>
      </c>
      <c r="D462" s="21" t="s">
        <v>1648</v>
      </c>
      <c r="E462" s="21" t="s">
        <v>1649</v>
      </c>
      <c r="F462" s="21" t="s">
        <v>1439</v>
      </c>
      <c r="G462" s="21" t="s">
        <v>1650</v>
      </c>
      <c r="H462" s="21" t="s">
        <v>38</v>
      </c>
      <c r="I462" s="21">
        <v>43489</v>
      </c>
      <c r="J462" s="21" t="s">
        <v>139</v>
      </c>
      <c r="K462" s="21" t="s">
        <v>140</v>
      </c>
      <c r="L462" s="23">
        <v>38362</v>
      </c>
      <c r="M462" s="23">
        <v>38365</v>
      </c>
      <c r="P462" s="23">
        <v>45832</v>
      </c>
      <c r="R462" s="23">
        <v>45832</v>
      </c>
      <c r="S462" s="21" t="s">
        <v>41</v>
      </c>
      <c r="U462" s="21" t="s">
        <v>42</v>
      </c>
      <c r="V462" s="21">
        <v>0</v>
      </c>
      <c r="W462" s="21" t="s">
        <v>43</v>
      </c>
      <c r="X462" s="21" t="s">
        <v>44</v>
      </c>
      <c r="Z462" s="21" t="s">
        <v>113</v>
      </c>
      <c r="AD462" s="23">
        <v>45467</v>
      </c>
    </row>
    <row r="463" spans="1:30" x14ac:dyDescent="0.25">
      <c r="A463" s="21" t="str">
        <f t="shared" si="7"/>
        <v>Utillajes</v>
      </c>
      <c r="B463" s="21" t="s">
        <v>1651</v>
      </c>
      <c r="C463" s="21" t="s">
        <v>1005</v>
      </c>
      <c r="D463" s="21" t="s">
        <v>1652</v>
      </c>
      <c r="E463" s="21" t="s">
        <v>1653</v>
      </c>
      <c r="F463" s="21" t="s">
        <v>1439</v>
      </c>
      <c r="G463" s="21" t="s">
        <v>1642</v>
      </c>
      <c r="H463" s="21" t="s">
        <v>38</v>
      </c>
      <c r="J463" s="21" t="s">
        <v>139</v>
      </c>
      <c r="K463" s="21" t="s">
        <v>140</v>
      </c>
      <c r="L463" s="23">
        <v>38362</v>
      </c>
      <c r="M463" s="23">
        <v>38365</v>
      </c>
      <c r="P463" s="23">
        <v>45832</v>
      </c>
      <c r="R463" s="23">
        <v>45832</v>
      </c>
      <c r="S463" s="21" t="s">
        <v>41</v>
      </c>
      <c r="U463" s="21" t="s">
        <v>42</v>
      </c>
      <c r="V463" s="21">
        <v>0</v>
      </c>
      <c r="W463" s="21" t="s">
        <v>43</v>
      </c>
      <c r="X463" s="21" t="s">
        <v>44</v>
      </c>
      <c r="Z463" s="21" t="s">
        <v>113</v>
      </c>
      <c r="AD463" s="23">
        <v>45467</v>
      </c>
    </row>
    <row r="464" spans="1:30" x14ac:dyDescent="0.25">
      <c r="A464" s="21" t="str">
        <f t="shared" si="7"/>
        <v>Utillajes</v>
      </c>
      <c r="B464" s="21" t="s">
        <v>1654</v>
      </c>
      <c r="C464" s="21" t="s">
        <v>1005</v>
      </c>
      <c r="D464" s="21" t="s">
        <v>1655</v>
      </c>
      <c r="E464" s="21" t="s">
        <v>1656</v>
      </c>
      <c r="F464" s="21" t="s">
        <v>1439</v>
      </c>
      <c r="G464" s="21" t="s">
        <v>1657</v>
      </c>
      <c r="H464" s="21" t="s">
        <v>38</v>
      </c>
      <c r="J464" s="21" t="s">
        <v>139</v>
      </c>
      <c r="K464" s="21" t="s">
        <v>140</v>
      </c>
      <c r="L464" s="23">
        <v>38362</v>
      </c>
      <c r="M464" s="23">
        <v>38365</v>
      </c>
      <c r="P464" s="23">
        <v>45832</v>
      </c>
      <c r="R464" s="23">
        <v>45832</v>
      </c>
      <c r="S464" s="21" t="s">
        <v>41</v>
      </c>
      <c r="U464" s="21" t="s">
        <v>42</v>
      </c>
      <c r="V464" s="21">
        <v>0</v>
      </c>
      <c r="W464" s="21" t="s">
        <v>43</v>
      </c>
      <c r="X464" s="21" t="s">
        <v>44</v>
      </c>
      <c r="Z464" s="21" t="s">
        <v>113</v>
      </c>
      <c r="AD464" s="23">
        <v>45467</v>
      </c>
    </row>
    <row r="465" spans="1:30" x14ac:dyDescent="0.25">
      <c r="A465" s="21" t="str">
        <f t="shared" si="7"/>
        <v>Utillajes</v>
      </c>
      <c r="B465" s="21" t="s">
        <v>1658</v>
      </c>
      <c r="C465" s="21" t="s">
        <v>1005</v>
      </c>
      <c r="D465" s="21" t="s">
        <v>1629</v>
      </c>
      <c r="E465" s="21" t="s">
        <v>1659</v>
      </c>
      <c r="F465" s="21" t="s">
        <v>1439</v>
      </c>
      <c r="G465" s="21" t="s">
        <v>1631</v>
      </c>
      <c r="H465" s="21" t="s">
        <v>38</v>
      </c>
      <c r="J465" s="21" t="s">
        <v>139</v>
      </c>
      <c r="K465" s="21" t="s">
        <v>140</v>
      </c>
      <c r="L465" s="23">
        <v>38362</v>
      </c>
      <c r="M465" s="23">
        <v>38365</v>
      </c>
      <c r="P465" s="23">
        <v>38730</v>
      </c>
      <c r="R465" s="23">
        <v>38730</v>
      </c>
      <c r="S465" s="21" t="s">
        <v>41</v>
      </c>
      <c r="U465" s="21" t="s">
        <v>42</v>
      </c>
      <c r="V465" s="21">
        <v>0</v>
      </c>
      <c r="W465" s="21" t="s">
        <v>43</v>
      </c>
      <c r="X465" s="21" t="s">
        <v>44</v>
      </c>
      <c r="Z465" s="21" t="s">
        <v>113</v>
      </c>
      <c r="AD465" s="23">
        <v>37989</v>
      </c>
    </row>
    <row r="466" spans="1:30" x14ac:dyDescent="0.25">
      <c r="A466" s="21" t="str">
        <f t="shared" si="7"/>
        <v>Utillajes</v>
      </c>
      <c r="B466" s="21" t="s">
        <v>1660</v>
      </c>
      <c r="C466" s="21" t="s">
        <v>1005</v>
      </c>
      <c r="D466" s="21" t="s">
        <v>1661</v>
      </c>
      <c r="E466" s="21" t="s">
        <v>1662</v>
      </c>
      <c r="F466" s="21" t="s">
        <v>1439</v>
      </c>
      <c r="G466" s="21" t="s">
        <v>1663</v>
      </c>
      <c r="H466" s="21" t="s">
        <v>38</v>
      </c>
      <c r="J466" s="21" t="s">
        <v>139</v>
      </c>
      <c r="K466" s="21" t="s">
        <v>140</v>
      </c>
      <c r="L466" s="23">
        <v>38362</v>
      </c>
      <c r="M466" s="23">
        <v>38365</v>
      </c>
      <c r="P466" s="23">
        <v>45832</v>
      </c>
      <c r="R466" s="23">
        <v>45832</v>
      </c>
      <c r="S466" s="21" t="s">
        <v>41</v>
      </c>
      <c r="U466" s="21" t="s">
        <v>42</v>
      </c>
      <c r="V466" s="21">
        <v>0</v>
      </c>
      <c r="W466" s="21" t="s">
        <v>43</v>
      </c>
      <c r="X466" s="21" t="s">
        <v>44</v>
      </c>
      <c r="Z466" s="21" t="s">
        <v>113</v>
      </c>
      <c r="AD466" s="23">
        <v>45467</v>
      </c>
    </row>
    <row r="467" spans="1:30" x14ac:dyDescent="0.25">
      <c r="A467" s="21" t="str">
        <f t="shared" si="7"/>
        <v>Utillajes</v>
      </c>
      <c r="B467" s="21" t="s">
        <v>1664</v>
      </c>
      <c r="C467" s="21" t="s">
        <v>1005</v>
      </c>
      <c r="D467" s="21" t="s">
        <v>1006</v>
      </c>
      <c r="E467" s="21" t="s">
        <v>1665</v>
      </c>
      <c r="F467" s="21" t="s">
        <v>1439</v>
      </c>
      <c r="G467" s="21" t="s">
        <v>1666</v>
      </c>
      <c r="H467" s="21" t="s">
        <v>38</v>
      </c>
      <c r="J467" s="21" t="s">
        <v>139</v>
      </c>
      <c r="K467" s="21" t="s">
        <v>140</v>
      </c>
      <c r="L467" s="23">
        <v>38362</v>
      </c>
      <c r="M467" s="23">
        <v>38365</v>
      </c>
      <c r="P467" s="23">
        <v>45832</v>
      </c>
      <c r="R467" s="23">
        <v>45832</v>
      </c>
      <c r="S467" s="21" t="s">
        <v>41</v>
      </c>
      <c r="U467" s="21" t="s">
        <v>42</v>
      </c>
      <c r="V467" s="21">
        <v>0</v>
      </c>
      <c r="W467" s="21" t="s">
        <v>43</v>
      </c>
      <c r="X467" s="21" t="s">
        <v>44</v>
      </c>
      <c r="Z467" s="21" t="s">
        <v>113</v>
      </c>
      <c r="AD467" s="23">
        <v>45467</v>
      </c>
    </row>
    <row r="468" spans="1:30" x14ac:dyDescent="0.25">
      <c r="A468" s="21" t="str">
        <f t="shared" si="7"/>
        <v>Utillajes</v>
      </c>
      <c r="B468" s="21" t="s">
        <v>1667</v>
      </c>
      <c r="C468" s="21" t="s">
        <v>1005</v>
      </c>
      <c r="D468" s="21" t="s">
        <v>1668</v>
      </c>
      <c r="E468" s="21" t="s">
        <v>1669</v>
      </c>
      <c r="F468" s="21" t="s">
        <v>1439</v>
      </c>
      <c r="G468" s="21" t="s">
        <v>1670</v>
      </c>
      <c r="H468" s="21" t="s">
        <v>38</v>
      </c>
      <c r="J468" s="21" t="s">
        <v>139</v>
      </c>
      <c r="K468" s="21" t="s">
        <v>140</v>
      </c>
      <c r="L468" s="23">
        <v>38362</v>
      </c>
      <c r="M468" s="23">
        <v>38365</v>
      </c>
      <c r="P468" s="23">
        <v>45832</v>
      </c>
      <c r="R468" s="23">
        <v>45832</v>
      </c>
      <c r="S468" s="21" t="s">
        <v>41</v>
      </c>
      <c r="U468" s="21" t="s">
        <v>42</v>
      </c>
      <c r="V468" s="21">
        <v>0</v>
      </c>
      <c r="W468" s="21" t="s">
        <v>43</v>
      </c>
      <c r="X468" s="21" t="s">
        <v>44</v>
      </c>
      <c r="Z468" s="21" t="s">
        <v>113</v>
      </c>
      <c r="AD468" s="23">
        <v>45467</v>
      </c>
    </row>
    <row r="469" spans="1:30" x14ac:dyDescent="0.25">
      <c r="A469" s="21" t="str">
        <f t="shared" si="7"/>
        <v>Utillajes</v>
      </c>
      <c r="B469" s="21" t="s">
        <v>1671</v>
      </c>
      <c r="C469" s="21" t="s">
        <v>1672</v>
      </c>
      <c r="D469" s="21" t="s">
        <v>1673</v>
      </c>
      <c r="E469" s="21" t="s">
        <v>1674</v>
      </c>
      <c r="F469" s="21" t="s">
        <v>1439</v>
      </c>
      <c r="G469" s="21" t="s">
        <v>1675</v>
      </c>
      <c r="H469" s="21" t="s">
        <v>38</v>
      </c>
      <c r="J469" s="21" t="s">
        <v>139</v>
      </c>
      <c r="K469" s="21" t="s">
        <v>140</v>
      </c>
      <c r="L469" s="23">
        <v>38362</v>
      </c>
      <c r="M469" s="23">
        <v>38370</v>
      </c>
      <c r="P469" s="23">
        <v>45828</v>
      </c>
      <c r="R469" s="23">
        <v>45828</v>
      </c>
      <c r="S469" s="21" t="s">
        <v>41</v>
      </c>
      <c r="U469" s="21" t="s">
        <v>42</v>
      </c>
      <c r="V469" s="21">
        <v>0</v>
      </c>
      <c r="W469" s="21" t="s">
        <v>43</v>
      </c>
      <c r="X469" s="21" t="s">
        <v>44</v>
      </c>
      <c r="Z469" s="21" t="s">
        <v>113</v>
      </c>
      <c r="AD469" s="23">
        <v>45097</v>
      </c>
    </row>
    <row r="470" spans="1:30" x14ac:dyDescent="0.25">
      <c r="A470" s="21" t="str">
        <f t="shared" si="7"/>
        <v>Utillajes</v>
      </c>
      <c r="B470" s="21" t="s">
        <v>1676</v>
      </c>
      <c r="C470" s="21" t="s">
        <v>1672</v>
      </c>
      <c r="D470" s="21" t="s">
        <v>1677</v>
      </c>
      <c r="E470" s="21" t="s">
        <v>1678</v>
      </c>
      <c r="F470" s="21" t="s">
        <v>1439</v>
      </c>
      <c r="G470" s="21" t="s">
        <v>1679</v>
      </c>
      <c r="H470" s="21" t="s">
        <v>38</v>
      </c>
      <c r="J470" s="21" t="s">
        <v>139</v>
      </c>
      <c r="K470" s="21" t="s">
        <v>140</v>
      </c>
      <c r="L470" s="23">
        <v>38362</v>
      </c>
      <c r="M470" s="23">
        <v>38370</v>
      </c>
      <c r="P470" s="23">
        <v>45828</v>
      </c>
      <c r="R470" s="23">
        <v>45828</v>
      </c>
      <c r="S470" s="21" t="s">
        <v>41</v>
      </c>
      <c r="U470" s="21" t="s">
        <v>42</v>
      </c>
      <c r="V470" s="21">
        <v>0</v>
      </c>
      <c r="W470" s="21" t="s">
        <v>43</v>
      </c>
      <c r="X470" s="21" t="s">
        <v>44</v>
      </c>
      <c r="Z470" s="21" t="s">
        <v>113</v>
      </c>
      <c r="AD470" s="23">
        <v>45097</v>
      </c>
    </row>
    <row r="471" spans="1:30" x14ac:dyDescent="0.25">
      <c r="A471" s="21" t="str">
        <f t="shared" si="7"/>
        <v>Utillajes</v>
      </c>
      <c r="B471" s="21" t="s">
        <v>1680</v>
      </c>
      <c r="C471" s="21" t="s">
        <v>1672</v>
      </c>
      <c r="D471" s="21" t="s">
        <v>1681</v>
      </c>
      <c r="E471" s="21" t="s">
        <v>1682</v>
      </c>
      <c r="F471" s="21" t="s">
        <v>1439</v>
      </c>
      <c r="G471" s="21" t="s">
        <v>1683</v>
      </c>
      <c r="H471" s="21" t="s">
        <v>38</v>
      </c>
      <c r="J471" s="21" t="s">
        <v>139</v>
      </c>
      <c r="K471" s="21" t="s">
        <v>140</v>
      </c>
      <c r="L471" s="23">
        <v>38362</v>
      </c>
      <c r="M471" s="23">
        <v>38370</v>
      </c>
      <c r="P471" s="23">
        <v>45828</v>
      </c>
      <c r="R471" s="23">
        <v>45828</v>
      </c>
      <c r="S471" s="21" t="s">
        <v>41</v>
      </c>
      <c r="U471" s="21" t="s">
        <v>42</v>
      </c>
      <c r="V471" s="21">
        <v>0</v>
      </c>
      <c r="W471" s="21" t="s">
        <v>43</v>
      </c>
      <c r="X471" s="21" t="s">
        <v>44</v>
      </c>
      <c r="Z471" s="21" t="s">
        <v>113</v>
      </c>
      <c r="AD471" s="23">
        <v>45097</v>
      </c>
    </row>
    <row r="472" spans="1:30" x14ac:dyDescent="0.25">
      <c r="A472" s="21" t="str">
        <f t="shared" si="7"/>
        <v>Utillajes</v>
      </c>
      <c r="B472" s="21" t="s">
        <v>1684</v>
      </c>
      <c r="C472" s="21" t="s">
        <v>1672</v>
      </c>
      <c r="D472" s="21" t="s">
        <v>1685</v>
      </c>
      <c r="E472" s="21" t="s">
        <v>1686</v>
      </c>
      <c r="F472" s="21" t="s">
        <v>1439</v>
      </c>
      <c r="G472" s="21" t="s">
        <v>1687</v>
      </c>
      <c r="H472" s="21" t="s">
        <v>38</v>
      </c>
      <c r="J472" s="21" t="s">
        <v>139</v>
      </c>
      <c r="K472" s="21" t="s">
        <v>140</v>
      </c>
      <c r="L472" s="23">
        <v>38362</v>
      </c>
      <c r="M472" s="23">
        <v>38370</v>
      </c>
      <c r="P472" s="23">
        <v>45828</v>
      </c>
      <c r="R472" s="23">
        <v>45828</v>
      </c>
      <c r="S472" s="21" t="s">
        <v>41</v>
      </c>
      <c r="U472" s="21" t="s">
        <v>42</v>
      </c>
      <c r="V472" s="21">
        <v>0</v>
      </c>
      <c r="W472" s="21" t="s">
        <v>43</v>
      </c>
      <c r="X472" s="21" t="s">
        <v>44</v>
      </c>
      <c r="Z472" s="21" t="s">
        <v>113</v>
      </c>
      <c r="AD472" s="23">
        <v>45097</v>
      </c>
    </row>
    <row r="473" spans="1:30" x14ac:dyDescent="0.25">
      <c r="A473" s="21" t="str">
        <f t="shared" si="7"/>
        <v>Utillajes</v>
      </c>
      <c r="B473" s="21" t="s">
        <v>1688</v>
      </c>
      <c r="C473" s="21" t="s">
        <v>1672</v>
      </c>
      <c r="D473" s="21" t="s">
        <v>1689</v>
      </c>
      <c r="E473" s="21" t="s">
        <v>1690</v>
      </c>
      <c r="F473" s="21" t="s">
        <v>1439</v>
      </c>
      <c r="G473" s="21" t="s">
        <v>1691</v>
      </c>
      <c r="H473" s="21" t="s">
        <v>38</v>
      </c>
      <c r="J473" s="21" t="s">
        <v>139</v>
      </c>
      <c r="K473" s="21" t="s">
        <v>140</v>
      </c>
      <c r="L473" s="23">
        <v>38362</v>
      </c>
      <c r="M473" s="23">
        <v>38370</v>
      </c>
      <c r="P473" s="23">
        <v>45828</v>
      </c>
      <c r="R473" s="23">
        <v>45828</v>
      </c>
      <c r="S473" s="21" t="s">
        <v>41</v>
      </c>
      <c r="U473" s="21" t="s">
        <v>42</v>
      </c>
      <c r="V473" s="21">
        <v>0</v>
      </c>
      <c r="W473" s="21" t="s">
        <v>43</v>
      </c>
      <c r="X473" s="21" t="s">
        <v>44</v>
      </c>
      <c r="Z473" s="21" t="s">
        <v>113</v>
      </c>
      <c r="AD473" s="23">
        <v>45097</v>
      </c>
    </row>
    <row r="474" spans="1:30" x14ac:dyDescent="0.25">
      <c r="A474" s="21" t="str">
        <f t="shared" si="7"/>
        <v>Utillajes</v>
      </c>
      <c r="B474" s="21" t="s">
        <v>1692</v>
      </c>
      <c r="C474" s="21" t="s">
        <v>1672</v>
      </c>
      <c r="D474" s="21" t="s">
        <v>1693</v>
      </c>
      <c r="E474" s="21" t="s">
        <v>1694</v>
      </c>
      <c r="F474" s="21" t="s">
        <v>1439</v>
      </c>
      <c r="G474" s="21" t="s">
        <v>1695</v>
      </c>
      <c r="H474" s="21" t="s">
        <v>38</v>
      </c>
      <c r="J474" s="21" t="s">
        <v>139</v>
      </c>
      <c r="K474" s="21" t="s">
        <v>140</v>
      </c>
      <c r="L474" s="23">
        <v>38362</v>
      </c>
      <c r="M474" s="23">
        <v>38370</v>
      </c>
      <c r="P474" s="23">
        <v>45828</v>
      </c>
      <c r="R474" s="23">
        <v>45828</v>
      </c>
      <c r="S474" s="21" t="s">
        <v>41</v>
      </c>
      <c r="U474" s="21" t="s">
        <v>42</v>
      </c>
      <c r="V474" s="21">
        <v>0</v>
      </c>
      <c r="W474" s="21" t="s">
        <v>43</v>
      </c>
      <c r="X474" s="21" t="s">
        <v>44</v>
      </c>
      <c r="Z474" s="21" t="s">
        <v>113</v>
      </c>
      <c r="AD474" s="23">
        <v>45097</v>
      </c>
    </row>
    <row r="475" spans="1:30" x14ac:dyDescent="0.25">
      <c r="A475" s="21" t="str">
        <f t="shared" si="7"/>
        <v>Utillajes</v>
      </c>
      <c r="B475" s="21" t="s">
        <v>1696</v>
      </c>
      <c r="C475" s="21" t="s">
        <v>1697</v>
      </c>
      <c r="D475" s="21" t="s">
        <v>1698</v>
      </c>
      <c r="E475" s="21" t="s">
        <v>1699</v>
      </c>
      <c r="F475" s="21" t="s">
        <v>1439</v>
      </c>
      <c r="G475" s="21" t="s">
        <v>1700</v>
      </c>
      <c r="H475" s="21" t="s">
        <v>38</v>
      </c>
      <c r="J475" s="21" t="s">
        <v>139</v>
      </c>
      <c r="K475" s="21" t="s">
        <v>140</v>
      </c>
      <c r="L475" s="23">
        <v>38362</v>
      </c>
      <c r="M475" s="23">
        <v>38370</v>
      </c>
      <c r="P475" s="23">
        <v>45828</v>
      </c>
      <c r="R475" s="23">
        <v>45828</v>
      </c>
      <c r="S475" s="21" t="s">
        <v>41</v>
      </c>
      <c r="U475" s="21" t="s">
        <v>42</v>
      </c>
      <c r="V475" s="21">
        <v>0</v>
      </c>
      <c r="W475" s="21" t="s">
        <v>43</v>
      </c>
      <c r="X475" s="21" t="s">
        <v>44</v>
      </c>
      <c r="Z475" s="21" t="s">
        <v>113</v>
      </c>
      <c r="AD475" s="23">
        <v>45097</v>
      </c>
    </row>
    <row r="476" spans="1:30" x14ac:dyDescent="0.25">
      <c r="A476" s="21" t="str">
        <f t="shared" si="7"/>
        <v>Utillajes</v>
      </c>
      <c r="B476" s="21" t="s">
        <v>1701</v>
      </c>
      <c r="C476" s="21" t="s">
        <v>1672</v>
      </c>
      <c r="D476" s="21" t="s">
        <v>1702</v>
      </c>
      <c r="E476" s="21" t="s">
        <v>1703</v>
      </c>
      <c r="F476" s="21" t="s">
        <v>1439</v>
      </c>
      <c r="G476" s="21" t="s">
        <v>1704</v>
      </c>
      <c r="H476" s="21" t="s">
        <v>38</v>
      </c>
      <c r="J476" s="21" t="s">
        <v>139</v>
      </c>
      <c r="K476" s="21" t="s">
        <v>140</v>
      </c>
      <c r="L476" s="23">
        <v>38362</v>
      </c>
      <c r="M476" s="23">
        <v>38370</v>
      </c>
      <c r="P476" s="23">
        <v>45828</v>
      </c>
      <c r="R476" s="23">
        <v>45828</v>
      </c>
      <c r="S476" s="21" t="s">
        <v>41</v>
      </c>
      <c r="U476" s="21" t="s">
        <v>42</v>
      </c>
      <c r="V476" s="21">
        <v>0</v>
      </c>
      <c r="W476" s="21" t="s">
        <v>43</v>
      </c>
      <c r="X476" s="21" t="s">
        <v>44</v>
      </c>
      <c r="Z476" s="21" t="s">
        <v>113</v>
      </c>
      <c r="AD476" s="23">
        <v>45097</v>
      </c>
    </row>
    <row r="477" spans="1:30" x14ac:dyDescent="0.25">
      <c r="A477" s="21" t="str">
        <f t="shared" si="7"/>
        <v>Utillajes</v>
      </c>
      <c r="B477" s="21" t="s">
        <v>1705</v>
      </c>
      <c r="C477" s="21" t="s">
        <v>1672</v>
      </c>
      <c r="D477" s="21" t="s">
        <v>1706</v>
      </c>
      <c r="E477" s="21" t="s">
        <v>1707</v>
      </c>
      <c r="F477" s="21" t="s">
        <v>1439</v>
      </c>
      <c r="G477" s="21" t="s">
        <v>1708</v>
      </c>
      <c r="H477" s="21" t="s">
        <v>38</v>
      </c>
      <c r="J477" s="21" t="s">
        <v>139</v>
      </c>
      <c r="K477" s="21" t="s">
        <v>140</v>
      </c>
      <c r="L477" s="23">
        <v>38362</v>
      </c>
      <c r="M477" s="23">
        <v>38370</v>
      </c>
      <c r="P477" s="23">
        <v>45828</v>
      </c>
      <c r="R477" s="23">
        <v>45828</v>
      </c>
      <c r="S477" s="21" t="s">
        <v>41</v>
      </c>
      <c r="U477" s="21" t="s">
        <v>42</v>
      </c>
      <c r="V477" s="21">
        <v>0</v>
      </c>
      <c r="W477" s="21" t="s">
        <v>43</v>
      </c>
      <c r="X477" s="21" t="s">
        <v>44</v>
      </c>
      <c r="Z477" s="21" t="s">
        <v>113</v>
      </c>
      <c r="AD477" s="23">
        <v>45097</v>
      </c>
    </row>
    <row r="478" spans="1:30" x14ac:dyDescent="0.25">
      <c r="A478" s="21" t="str">
        <f t="shared" si="7"/>
        <v>Utillajes</v>
      </c>
      <c r="B478" s="21" t="s">
        <v>1709</v>
      </c>
      <c r="C478" s="21" t="s">
        <v>1672</v>
      </c>
      <c r="D478" s="21" t="s">
        <v>1710</v>
      </c>
      <c r="E478" s="21" t="s">
        <v>1711</v>
      </c>
      <c r="F478" s="21" t="s">
        <v>1439</v>
      </c>
      <c r="G478" s="21" t="s">
        <v>1712</v>
      </c>
      <c r="H478" s="21" t="s">
        <v>38</v>
      </c>
      <c r="J478" s="21" t="s">
        <v>139</v>
      </c>
      <c r="K478" s="21" t="s">
        <v>140</v>
      </c>
      <c r="L478" s="23">
        <v>37996</v>
      </c>
      <c r="M478" s="23">
        <v>38370</v>
      </c>
      <c r="P478" s="23">
        <v>45828</v>
      </c>
      <c r="R478" s="23">
        <v>45828</v>
      </c>
      <c r="S478" s="21" t="s">
        <v>41</v>
      </c>
      <c r="U478" s="21" t="s">
        <v>42</v>
      </c>
      <c r="V478" s="21">
        <v>0</v>
      </c>
      <c r="W478" s="21" t="s">
        <v>43</v>
      </c>
      <c r="X478" s="21" t="s">
        <v>44</v>
      </c>
      <c r="Z478" s="21" t="s">
        <v>113</v>
      </c>
      <c r="AD478" s="23">
        <v>45097</v>
      </c>
    </row>
    <row r="479" spans="1:30" x14ac:dyDescent="0.25">
      <c r="A479" s="21" t="str">
        <f t="shared" si="7"/>
        <v>Utillajes</v>
      </c>
      <c r="B479" s="21" t="s">
        <v>1713</v>
      </c>
      <c r="C479" s="21" t="s">
        <v>1672</v>
      </c>
      <c r="D479" s="21" t="s">
        <v>1714</v>
      </c>
      <c r="E479" s="21" t="s">
        <v>1715</v>
      </c>
      <c r="F479" s="21" t="s">
        <v>1439</v>
      </c>
      <c r="G479" s="21" t="s">
        <v>1716</v>
      </c>
      <c r="H479" s="21" t="s">
        <v>38</v>
      </c>
      <c r="J479" s="21" t="s">
        <v>139</v>
      </c>
      <c r="K479" s="21" t="s">
        <v>140</v>
      </c>
      <c r="L479" s="23">
        <v>38362</v>
      </c>
      <c r="M479" s="23">
        <v>38370</v>
      </c>
      <c r="P479" s="23">
        <v>45828</v>
      </c>
      <c r="R479" s="23">
        <v>45828</v>
      </c>
      <c r="S479" s="21" t="s">
        <v>41</v>
      </c>
      <c r="U479" s="21" t="s">
        <v>42</v>
      </c>
      <c r="V479" s="21">
        <v>0</v>
      </c>
      <c r="W479" s="21" t="s">
        <v>43</v>
      </c>
      <c r="X479" s="21" t="s">
        <v>44</v>
      </c>
      <c r="Z479" s="21" t="s">
        <v>113</v>
      </c>
      <c r="AD479" s="23">
        <v>45097</v>
      </c>
    </row>
    <row r="480" spans="1:30" x14ac:dyDescent="0.25">
      <c r="A480" s="21" t="str">
        <f t="shared" si="7"/>
        <v>Utillajes</v>
      </c>
      <c r="B480" s="21" t="s">
        <v>1717</v>
      </c>
      <c r="C480" s="21" t="s">
        <v>1672</v>
      </c>
      <c r="D480" s="21" t="s">
        <v>1718</v>
      </c>
      <c r="E480" s="21" t="s">
        <v>1719</v>
      </c>
      <c r="F480" s="21" t="s">
        <v>1439</v>
      </c>
      <c r="G480" s="21" t="s">
        <v>1720</v>
      </c>
      <c r="H480" s="21" t="s">
        <v>38</v>
      </c>
      <c r="J480" s="21" t="s">
        <v>139</v>
      </c>
      <c r="K480" s="21" t="s">
        <v>140</v>
      </c>
      <c r="L480" s="23">
        <v>38362</v>
      </c>
      <c r="M480" s="23">
        <v>38370</v>
      </c>
      <c r="P480" s="23">
        <v>45828</v>
      </c>
      <c r="R480" s="23">
        <v>45828</v>
      </c>
      <c r="S480" s="21" t="s">
        <v>41</v>
      </c>
      <c r="U480" s="21" t="s">
        <v>42</v>
      </c>
      <c r="V480" s="21">
        <v>0</v>
      </c>
      <c r="W480" s="21" t="s">
        <v>43</v>
      </c>
      <c r="X480" s="21" t="s">
        <v>44</v>
      </c>
      <c r="Z480" s="21" t="s">
        <v>113</v>
      </c>
      <c r="AD480" s="23">
        <v>45097</v>
      </c>
    </row>
    <row r="481" spans="1:30" x14ac:dyDescent="0.25">
      <c r="A481" s="21" t="str">
        <f t="shared" si="7"/>
        <v>Utillajes</v>
      </c>
      <c r="B481" s="21" t="s">
        <v>1721</v>
      </c>
      <c r="C481" s="21" t="s">
        <v>1672</v>
      </c>
      <c r="D481" s="21" t="s">
        <v>1722</v>
      </c>
      <c r="E481" s="21" t="s">
        <v>1723</v>
      </c>
      <c r="F481" s="21" t="s">
        <v>1439</v>
      </c>
      <c r="G481" s="21" t="s">
        <v>1724</v>
      </c>
      <c r="H481" s="21" t="s">
        <v>38</v>
      </c>
      <c r="J481" s="21" t="s">
        <v>139</v>
      </c>
      <c r="K481" s="21" t="s">
        <v>140</v>
      </c>
      <c r="L481" s="23">
        <v>38362</v>
      </c>
      <c r="M481" s="23">
        <v>38370</v>
      </c>
      <c r="P481" s="23">
        <v>45828</v>
      </c>
      <c r="R481" s="23">
        <v>45828</v>
      </c>
      <c r="S481" s="21" t="s">
        <v>41</v>
      </c>
      <c r="U481" s="21" t="s">
        <v>42</v>
      </c>
      <c r="V481" s="21">
        <v>0</v>
      </c>
      <c r="W481" s="21" t="s">
        <v>43</v>
      </c>
      <c r="X481" s="21" t="s">
        <v>44</v>
      </c>
      <c r="Z481" s="21" t="s">
        <v>113</v>
      </c>
      <c r="AD481" s="23">
        <v>45097</v>
      </c>
    </row>
    <row r="482" spans="1:30" x14ac:dyDescent="0.25">
      <c r="A482" s="21" t="str">
        <f t="shared" si="7"/>
        <v>Utillajes</v>
      </c>
      <c r="B482" s="21" t="s">
        <v>1734</v>
      </c>
      <c r="C482" s="21" t="s">
        <v>1735</v>
      </c>
      <c r="H482" s="21" t="s">
        <v>38</v>
      </c>
      <c r="J482" s="21" t="s">
        <v>139</v>
      </c>
      <c r="K482" s="21" t="s">
        <v>140</v>
      </c>
      <c r="L482" s="23">
        <v>38426</v>
      </c>
      <c r="M482" s="23">
        <v>38427</v>
      </c>
      <c r="S482" s="21" t="s">
        <v>41</v>
      </c>
      <c r="U482" s="21" t="s">
        <v>42</v>
      </c>
      <c r="V482" s="21">
        <v>0</v>
      </c>
      <c r="W482" s="21" t="s">
        <v>1551</v>
      </c>
      <c r="X482" s="21" t="s">
        <v>44</v>
      </c>
    </row>
    <row r="483" spans="1:30" x14ac:dyDescent="0.25">
      <c r="A483" s="21" t="str">
        <f t="shared" si="7"/>
        <v>Utillajes</v>
      </c>
      <c r="B483" s="21" t="s">
        <v>1736</v>
      </c>
      <c r="C483" s="21" t="s">
        <v>1737</v>
      </c>
      <c r="D483" s="21" t="s">
        <v>1738</v>
      </c>
      <c r="E483" s="21" t="s">
        <v>1739</v>
      </c>
      <c r="F483" s="21" t="s">
        <v>1740</v>
      </c>
      <c r="H483" s="21" t="s">
        <v>38</v>
      </c>
      <c r="J483" s="21" t="s">
        <v>146</v>
      </c>
      <c r="K483" s="21" t="s">
        <v>140</v>
      </c>
      <c r="L483" s="23">
        <v>38439</v>
      </c>
      <c r="M483" s="23">
        <v>38440</v>
      </c>
      <c r="S483" s="21" t="s">
        <v>41</v>
      </c>
      <c r="U483" s="21" t="s">
        <v>42</v>
      </c>
      <c r="V483" s="21">
        <v>0</v>
      </c>
      <c r="W483" s="21" t="s">
        <v>720</v>
      </c>
      <c r="X483" s="21" t="s">
        <v>44</v>
      </c>
    </row>
    <row r="484" spans="1:30" x14ac:dyDescent="0.25">
      <c r="A484" s="21" t="str">
        <f t="shared" si="7"/>
        <v>Utillajes</v>
      </c>
      <c r="B484" s="21" t="s">
        <v>1741</v>
      </c>
      <c r="C484" s="21" t="s">
        <v>1742</v>
      </c>
      <c r="D484" s="21" t="s">
        <v>1743</v>
      </c>
      <c r="E484" s="21" t="s">
        <v>1744</v>
      </c>
      <c r="F484" s="21" t="s">
        <v>1740</v>
      </c>
      <c r="H484" s="21" t="s">
        <v>38</v>
      </c>
      <c r="J484" s="21" t="s">
        <v>146</v>
      </c>
      <c r="K484" s="21" t="s">
        <v>140</v>
      </c>
      <c r="L484" s="23">
        <v>38439</v>
      </c>
      <c r="M484" s="23">
        <v>38440</v>
      </c>
      <c r="P484" s="23">
        <v>45944</v>
      </c>
      <c r="R484" s="23">
        <v>45944</v>
      </c>
      <c r="S484" s="21" t="s">
        <v>41</v>
      </c>
      <c r="U484" s="21" t="s">
        <v>42</v>
      </c>
      <c r="V484" s="21">
        <v>0</v>
      </c>
      <c r="W484" s="21" t="s">
        <v>720</v>
      </c>
      <c r="X484" s="21" t="s">
        <v>44</v>
      </c>
      <c r="Z484" s="21" t="s">
        <v>113</v>
      </c>
      <c r="AD484" s="23">
        <v>45579</v>
      </c>
    </row>
    <row r="485" spans="1:30" x14ac:dyDescent="0.25">
      <c r="A485" s="21" t="str">
        <f t="shared" si="7"/>
        <v>Utillajes</v>
      </c>
      <c r="B485" s="21" t="s">
        <v>1745</v>
      </c>
      <c r="C485" s="21" t="s">
        <v>1746</v>
      </c>
      <c r="D485" s="21" t="s">
        <v>1747</v>
      </c>
      <c r="E485" s="21" t="s">
        <v>1748</v>
      </c>
      <c r="F485" s="21" t="s">
        <v>1740</v>
      </c>
      <c r="H485" s="21" t="s">
        <v>38</v>
      </c>
      <c r="J485" s="21" t="s">
        <v>146</v>
      </c>
      <c r="K485" s="21" t="s">
        <v>140</v>
      </c>
      <c r="L485" s="23">
        <v>38439</v>
      </c>
      <c r="M485" s="23">
        <v>38440</v>
      </c>
      <c r="S485" s="21" t="s">
        <v>41</v>
      </c>
      <c r="U485" s="21" t="s">
        <v>42</v>
      </c>
      <c r="V485" s="21">
        <v>0</v>
      </c>
      <c r="W485" s="21" t="s">
        <v>720</v>
      </c>
      <c r="X485" s="21" t="s">
        <v>44</v>
      </c>
    </row>
    <row r="486" spans="1:30" x14ac:dyDescent="0.25">
      <c r="A486" s="21" t="str">
        <f t="shared" si="7"/>
        <v>Utillajes</v>
      </c>
      <c r="B486" s="21" t="s">
        <v>1749</v>
      </c>
      <c r="C486" s="21" t="s">
        <v>1746</v>
      </c>
      <c r="D486" s="21" t="s">
        <v>1747</v>
      </c>
      <c r="E486" s="21" t="s">
        <v>1750</v>
      </c>
      <c r="F486" s="21" t="s">
        <v>1740</v>
      </c>
      <c r="H486" s="21" t="s">
        <v>38</v>
      </c>
      <c r="J486" s="21" t="s">
        <v>146</v>
      </c>
      <c r="K486" s="21" t="s">
        <v>140</v>
      </c>
      <c r="L486" s="23">
        <v>38439</v>
      </c>
      <c r="M486" s="23">
        <v>38440</v>
      </c>
      <c r="S486" s="21" t="s">
        <v>41</v>
      </c>
      <c r="U486" s="21" t="s">
        <v>42</v>
      </c>
      <c r="V486" s="21">
        <v>0</v>
      </c>
      <c r="W486" s="21" t="s">
        <v>720</v>
      </c>
      <c r="X486" s="21" t="s">
        <v>44</v>
      </c>
    </row>
    <row r="487" spans="1:30" x14ac:dyDescent="0.25">
      <c r="A487" s="21" t="str">
        <f t="shared" si="7"/>
        <v>Utillajes</v>
      </c>
      <c r="B487" s="21" t="s">
        <v>1751</v>
      </c>
      <c r="C487" s="21" t="s">
        <v>1752</v>
      </c>
      <c r="D487" s="21" t="s">
        <v>1753</v>
      </c>
      <c r="E487" s="21" t="s">
        <v>1754</v>
      </c>
      <c r="F487" s="21" t="s">
        <v>1740</v>
      </c>
      <c r="H487" s="21" t="s">
        <v>38</v>
      </c>
      <c r="J487" s="21" t="s">
        <v>146</v>
      </c>
      <c r="K487" s="21" t="s">
        <v>140</v>
      </c>
      <c r="L487" s="23">
        <v>38439</v>
      </c>
      <c r="M487" s="23">
        <v>38440</v>
      </c>
      <c r="S487" s="21" t="s">
        <v>41</v>
      </c>
      <c r="U487" s="21" t="s">
        <v>42</v>
      </c>
      <c r="V487" s="21">
        <v>0</v>
      </c>
      <c r="W487" s="21" t="s">
        <v>720</v>
      </c>
      <c r="X487" s="21" t="s">
        <v>44</v>
      </c>
    </row>
    <row r="488" spans="1:30" x14ac:dyDescent="0.25">
      <c r="A488" s="21" t="str">
        <f t="shared" si="7"/>
        <v>Utillajes</v>
      </c>
      <c r="B488" s="21" t="s">
        <v>1755</v>
      </c>
      <c r="C488" s="21" t="s">
        <v>1752</v>
      </c>
      <c r="D488" s="21" t="s">
        <v>1753</v>
      </c>
      <c r="E488" s="21" t="s">
        <v>1756</v>
      </c>
      <c r="F488" s="21" t="s">
        <v>1740</v>
      </c>
      <c r="H488" s="21" t="s">
        <v>38</v>
      </c>
      <c r="J488" s="21" t="s">
        <v>146</v>
      </c>
      <c r="K488" s="21" t="s">
        <v>140</v>
      </c>
      <c r="L488" s="23">
        <v>38439</v>
      </c>
      <c r="M488" s="23">
        <v>38440</v>
      </c>
      <c r="S488" s="21" t="s">
        <v>41</v>
      </c>
      <c r="U488" s="21" t="s">
        <v>42</v>
      </c>
      <c r="V488" s="21">
        <v>0</v>
      </c>
      <c r="W488" s="21" t="s">
        <v>720</v>
      </c>
      <c r="X488" s="21" t="s">
        <v>44</v>
      </c>
    </row>
    <row r="489" spans="1:30" x14ac:dyDescent="0.25">
      <c r="A489" s="21" t="str">
        <f t="shared" si="7"/>
        <v>Utillajes</v>
      </c>
      <c r="B489" s="21" t="s">
        <v>1757</v>
      </c>
      <c r="C489" s="21" t="s">
        <v>1758</v>
      </c>
      <c r="D489" s="21" t="s">
        <v>1759</v>
      </c>
      <c r="E489" s="21" t="s">
        <v>1760</v>
      </c>
      <c r="F489" s="21" t="s">
        <v>1740</v>
      </c>
      <c r="H489" s="21" t="s">
        <v>38</v>
      </c>
      <c r="J489" s="21" t="s">
        <v>146</v>
      </c>
      <c r="K489" s="21" t="s">
        <v>140</v>
      </c>
      <c r="L489" s="23">
        <v>38439</v>
      </c>
      <c r="M489" s="23">
        <v>38440</v>
      </c>
      <c r="S489" s="21" t="s">
        <v>41</v>
      </c>
      <c r="U489" s="21" t="s">
        <v>42</v>
      </c>
      <c r="V489" s="21">
        <v>0</v>
      </c>
      <c r="W489" s="21" t="s">
        <v>720</v>
      </c>
      <c r="X489" s="21" t="s">
        <v>44</v>
      </c>
    </row>
    <row r="490" spans="1:30" x14ac:dyDescent="0.25">
      <c r="A490" s="21" t="str">
        <f t="shared" si="7"/>
        <v>Utillajes</v>
      </c>
      <c r="B490" s="21" t="s">
        <v>1761</v>
      </c>
      <c r="C490" s="21" t="s">
        <v>1758</v>
      </c>
      <c r="D490" s="21" t="s">
        <v>1759</v>
      </c>
      <c r="E490" s="21" t="s">
        <v>1762</v>
      </c>
      <c r="F490" s="21" t="s">
        <v>1740</v>
      </c>
      <c r="H490" s="21" t="s">
        <v>38</v>
      </c>
      <c r="J490" s="21" t="s">
        <v>146</v>
      </c>
      <c r="K490" s="21" t="s">
        <v>140</v>
      </c>
      <c r="L490" s="23">
        <v>38439</v>
      </c>
      <c r="M490" s="23">
        <v>38440</v>
      </c>
      <c r="S490" s="21" t="s">
        <v>41</v>
      </c>
      <c r="U490" s="21" t="s">
        <v>42</v>
      </c>
      <c r="V490" s="21">
        <v>0</v>
      </c>
      <c r="W490" s="21" t="s">
        <v>720</v>
      </c>
      <c r="X490" s="21" t="s">
        <v>44</v>
      </c>
    </row>
    <row r="491" spans="1:30" x14ac:dyDescent="0.25">
      <c r="A491" s="21" t="str">
        <f t="shared" si="7"/>
        <v>Utillajes</v>
      </c>
      <c r="B491" s="21" t="s">
        <v>1763</v>
      </c>
      <c r="C491" s="21" t="s">
        <v>1758</v>
      </c>
      <c r="D491" s="21" t="s">
        <v>1759</v>
      </c>
      <c r="E491" s="21" t="s">
        <v>1762</v>
      </c>
      <c r="F491" s="21" t="s">
        <v>1740</v>
      </c>
      <c r="H491" s="21" t="s">
        <v>38</v>
      </c>
      <c r="J491" s="21" t="s">
        <v>146</v>
      </c>
      <c r="K491" s="21" t="s">
        <v>140</v>
      </c>
      <c r="L491" s="23">
        <v>38439</v>
      </c>
      <c r="M491" s="23">
        <v>38440</v>
      </c>
      <c r="S491" s="21" t="s">
        <v>41</v>
      </c>
      <c r="U491" s="21" t="s">
        <v>42</v>
      </c>
      <c r="V491" s="21">
        <v>0</v>
      </c>
      <c r="W491" s="21" t="s">
        <v>720</v>
      </c>
      <c r="X491" s="21" t="s">
        <v>44</v>
      </c>
    </row>
    <row r="492" spans="1:30" x14ac:dyDescent="0.25">
      <c r="A492" s="21" t="str">
        <f t="shared" si="7"/>
        <v>Utillajes</v>
      </c>
      <c r="B492" s="21" t="s">
        <v>1764</v>
      </c>
      <c r="C492" s="21" t="s">
        <v>1758</v>
      </c>
      <c r="D492" s="21" t="s">
        <v>1759</v>
      </c>
      <c r="E492" s="21" t="s">
        <v>1760</v>
      </c>
      <c r="F492" s="21" t="s">
        <v>1740</v>
      </c>
      <c r="H492" s="21" t="s">
        <v>38</v>
      </c>
      <c r="J492" s="21" t="s">
        <v>146</v>
      </c>
      <c r="K492" s="21" t="s">
        <v>140</v>
      </c>
      <c r="L492" s="23">
        <v>38439</v>
      </c>
      <c r="M492" s="23">
        <v>38440</v>
      </c>
      <c r="S492" s="21" t="s">
        <v>41</v>
      </c>
      <c r="U492" s="21" t="s">
        <v>42</v>
      </c>
      <c r="V492" s="21">
        <v>0</v>
      </c>
      <c r="W492" s="21" t="s">
        <v>720</v>
      </c>
      <c r="X492" s="21" t="s">
        <v>44</v>
      </c>
    </row>
    <row r="493" spans="1:30" x14ac:dyDescent="0.25">
      <c r="A493" s="21" t="str">
        <f t="shared" si="7"/>
        <v>Utillajes</v>
      </c>
      <c r="B493" s="21" t="s">
        <v>1765</v>
      </c>
      <c r="C493" s="21" t="s">
        <v>1758</v>
      </c>
      <c r="D493" s="21" t="s">
        <v>1759</v>
      </c>
      <c r="E493" s="21" t="s">
        <v>1760</v>
      </c>
      <c r="F493" s="21" t="s">
        <v>1740</v>
      </c>
      <c r="H493" s="21" t="s">
        <v>38</v>
      </c>
      <c r="J493" s="21" t="s">
        <v>146</v>
      </c>
      <c r="K493" s="21" t="s">
        <v>140</v>
      </c>
      <c r="L493" s="23">
        <v>38439</v>
      </c>
      <c r="M493" s="23">
        <v>38440</v>
      </c>
      <c r="S493" s="21" t="s">
        <v>41</v>
      </c>
      <c r="U493" s="21" t="s">
        <v>42</v>
      </c>
      <c r="V493" s="21">
        <v>0</v>
      </c>
      <c r="W493" s="21" t="s">
        <v>720</v>
      </c>
      <c r="X493" s="21" t="s">
        <v>44</v>
      </c>
    </row>
    <row r="494" spans="1:30" x14ac:dyDescent="0.25">
      <c r="A494" s="21" t="str">
        <f t="shared" si="7"/>
        <v>Utillajes</v>
      </c>
      <c r="B494" s="21" t="s">
        <v>1766</v>
      </c>
      <c r="C494" s="21" t="s">
        <v>1758</v>
      </c>
      <c r="D494" s="21" t="s">
        <v>1759</v>
      </c>
      <c r="E494" s="21" t="s">
        <v>1760</v>
      </c>
      <c r="F494" s="21" t="s">
        <v>1740</v>
      </c>
      <c r="H494" s="21" t="s">
        <v>38</v>
      </c>
      <c r="J494" s="21" t="s">
        <v>146</v>
      </c>
      <c r="K494" s="21" t="s">
        <v>140</v>
      </c>
      <c r="L494" s="23">
        <v>38439</v>
      </c>
      <c r="M494" s="23">
        <v>38440</v>
      </c>
      <c r="S494" s="21" t="s">
        <v>41</v>
      </c>
      <c r="U494" s="21" t="s">
        <v>42</v>
      </c>
      <c r="V494" s="21">
        <v>0</v>
      </c>
      <c r="W494" s="21" t="s">
        <v>720</v>
      </c>
      <c r="X494" s="21" t="s">
        <v>44</v>
      </c>
    </row>
    <row r="495" spans="1:30" x14ac:dyDescent="0.25">
      <c r="A495" s="21" t="str">
        <f t="shared" si="7"/>
        <v>Utillajes</v>
      </c>
      <c r="B495" s="21" t="s">
        <v>1767</v>
      </c>
      <c r="C495" s="21" t="s">
        <v>1758</v>
      </c>
      <c r="D495" s="21" t="s">
        <v>1759</v>
      </c>
      <c r="E495" s="21" t="s">
        <v>1762</v>
      </c>
      <c r="F495" s="21" t="s">
        <v>1768</v>
      </c>
      <c r="H495" s="21" t="s">
        <v>38</v>
      </c>
      <c r="J495" s="21" t="s">
        <v>146</v>
      </c>
      <c r="K495" s="21" t="s">
        <v>140</v>
      </c>
      <c r="L495" s="23">
        <v>38439</v>
      </c>
      <c r="M495" s="23">
        <v>38440</v>
      </c>
      <c r="S495" s="21" t="s">
        <v>41</v>
      </c>
      <c r="U495" s="21" t="s">
        <v>42</v>
      </c>
      <c r="V495" s="21">
        <v>0</v>
      </c>
      <c r="W495" s="21" t="s">
        <v>720</v>
      </c>
      <c r="X495" s="21" t="s">
        <v>44</v>
      </c>
    </row>
    <row r="496" spans="1:30" x14ac:dyDescent="0.25">
      <c r="A496" s="21" t="str">
        <f t="shared" si="7"/>
        <v>Utillajes</v>
      </c>
      <c r="B496" s="21" t="s">
        <v>1769</v>
      </c>
      <c r="C496" s="21" t="s">
        <v>1758</v>
      </c>
      <c r="D496" s="21" t="s">
        <v>1759</v>
      </c>
      <c r="E496" s="21" t="s">
        <v>1760</v>
      </c>
      <c r="F496" s="21" t="s">
        <v>1740</v>
      </c>
      <c r="H496" s="21" t="s">
        <v>38</v>
      </c>
      <c r="J496" s="21" t="s">
        <v>146</v>
      </c>
      <c r="K496" s="21" t="s">
        <v>140</v>
      </c>
      <c r="L496" s="23">
        <v>38439</v>
      </c>
      <c r="M496" s="23">
        <v>38440</v>
      </c>
      <c r="S496" s="21" t="s">
        <v>41</v>
      </c>
      <c r="U496" s="21" t="s">
        <v>42</v>
      </c>
      <c r="V496" s="21">
        <v>0</v>
      </c>
      <c r="W496" s="21" t="s">
        <v>720</v>
      </c>
      <c r="X496" s="21" t="s">
        <v>44</v>
      </c>
    </row>
    <row r="497" spans="1:24" x14ac:dyDescent="0.25">
      <c r="A497" s="21" t="str">
        <f t="shared" si="7"/>
        <v>Utillajes</v>
      </c>
      <c r="B497" s="21" t="s">
        <v>1782</v>
      </c>
      <c r="C497" s="21" t="s">
        <v>1780</v>
      </c>
      <c r="E497" s="21" t="s">
        <v>1783</v>
      </c>
      <c r="F497" s="21" t="s">
        <v>1740</v>
      </c>
      <c r="H497" s="21" t="s">
        <v>38</v>
      </c>
      <c r="J497" s="21" t="s">
        <v>146</v>
      </c>
      <c r="K497" s="21" t="s">
        <v>140</v>
      </c>
      <c r="L497" s="23">
        <v>38439</v>
      </c>
      <c r="M497" s="23">
        <v>38440</v>
      </c>
      <c r="S497" s="21" t="s">
        <v>41</v>
      </c>
      <c r="U497" s="21" t="s">
        <v>42</v>
      </c>
      <c r="V497" s="21">
        <v>0</v>
      </c>
      <c r="W497" s="21" t="s">
        <v>720</v>
      </c>
      <c r="X497" s="21" t="s">
        <v>44</v>
      </c>
    </row>
    <row r="498" spans="1:24" x14ac:dyDescent="0.25">
      <c r="A498" s="21" t="str">
        <f t="shared" si="7"/>
        <v>Utillajes</v>
      </c>
      <c r="B498" s="21" t="s">
        <v>1784</v>
      </c>
      <c r="C498" s="21" t="s">
        <v>1785</v>
      </c>
      <c r="E498" s="21" t="s">
        <v>1786</v>
      </c>
      <c r="F498" s="21" t="s">
        <v>1740</v>
      </c>
      <c r="H498" s="21" t="s">
        <v>38</v>
      </c>
      <c r="J498" s="21" t="s">
        <v>146</v>
      </c>
      <c r="K498" s="21" t="s">
        <v>140</v>
      </c>
      <c r="L498" s="23">
        <v>38439</v>
      </c>
      <c r="M498" s="23">
        <v>38440</v>
      </c>
      <c r="S498" s="21" t="s">
        <v>41</v>
      </c>
      <c r="U498" s="21" t="s">
        <v>42</v>
      </c>
      <c r="V498" s="21">
        <v>0</v>
      </c>
      <c r="W498" s="21" t="s">
        <v>720</v>
      </c>
      <c r="X498" s="21" t="s">
        <v>44</v>
      </c>
    </row>
    <row r="499" spans="1:24" x14ac:dyDescent="0.25">
      <c r="A499" s="21" t="str">
        <f t="shared" si="7"/>
        <v>Utillajes</v>
      </c>
      <c r="B499" s="21" t="s">
        <v>1787</v>
      </c>
      <c r="C499" s="21" t="s">
        <v>1788</v>
      </c>
      <c r="D499" s="21" t="s">
        <v>1789</v>
      </c>
      <c r="E499" s="21" t="s">
        <v>1790</v>
      </c>
      <c r="F499" s="21" t="s">
        <v>1740</v>
      </c>
      <c r="H499" s="21" t="s">
        <v>38</v>
      </c>
      <c r="J499" s="21" t="s">
        <v>146</v>
      </c>
      <c r="K499" s="21" t="s">
        <v>140</v>
      </c>
      <c r="L499" s="23">
        <v>38439</v>
      </c>
      <c r="M499" s="23">
        <v>38440</v>
      </c>
      <c r="S499" s="21" t="s">
        <v>41</v>
      </c>
      <c r="U499" s="21" t="s">
        <v>42</v>
      </c>
      <c r="V499" s="21">
        <v>0</v>
      </c>
      <c r="W499" s="21" t="s">
        <v>720</v>
      </c>
      <c r="X499" s="21" t="s">
        <v>44</v>
      </c>
    </row>
    <row r="500" spans="1:24" x14ac:dyDescent="0.25">
      <c r="A500" s="21" t="str">
        <f t="shared" si="7"/>
        <v>Utillajes</v>
      </c>
      <c r="B500" s="21" t="s">
        <v>1791</v>
      </c>
      <c r="C500" s="21" t="s">
        <v>1788</v>
      </c>
      <c r="D500" s="21" t="s">
        <v>1789</v>
      </c>
      <c r="E500" s="21" t="s">
        <v>1790</v>
      </c>
      <c r="F500" s="21" t="s">
        <v>1740</v>
      </c>
      <c r="H500" s="21" t="s">
        <v>38</v>
      </c>
      <c r="J500" s="21" t="s">
        <v>146</v>
      </c>
      <c r="K500" s="21" t="s">
        <v>140</v>
      </c>
      <c r="L500" s="23">
        <v>38439</v>
      </c>
      <c r="M500" s="23">
        <v>38440</v>
      </c>
      <c r="S500" s="21" t="s">
        <v>41</v>
      </c>
      <c r="U500" s="21" t="s">
        <v>42</v>
      </c>
      <c r="V500" s="21">
        <v>0</v>
      </c>
      <c r="W500" s="21" t="s">
        <v>720</v>
      </c>
      <c r="X500" s="21" t="s">
        <v>44</v>
      </c>
    </row>
    <row r="501" spans="1:24" x14ac:dyDescent="0.25">
      <c r="A501" s="21" t="str">
        <f t="shared" si="7"/>
        <v>Utillajes</v>
      </c>
      <c r="B501" s="21" t="s">
        <v>1802</v>
      </c>
      <c r="C501" s="21" t="s">
        <v>1047</v>
      </c>
      <c r="D501" s="21" t="s">
        <v>1803</v>
      </c>
      <c r="F501" s="21" t="s">
        <v>190</v>
      </c>
      <c r="H501" s="21" t="s">
        <v>38</v>
      </c>
      <c r="J501" s="21" t="s">
        <v>125</v>
      </c>
      <c r="K501" s="21" t="s">
        <v>126</v>
      </c>
      <c r="L501" s="23">
        <v>38393</v>
      </c>
      <c r="M501" s="23">
        <v>38446</v>
      </c>
      <c r="S501" s="21" t="s">
        <v>41</v>
      </c>
      <c r="U501" s="21" t="s">
        <v>42</v>
      </c>
      <c r="V501" s="21">
        <v>0</v>
      </c>
      <c r="W501" s="21" t="s">
        <v>128</v>
      </c>
      <c r="X501" s="21" t="s">
        <v>44</v>
      </c>
    </row>
    <row r="502" spans="1:24" x14ac:dyDescent="0.25">
      <c r="A502" s="21" t="str">
        <f t="shared" si="7"/>
        <v>Utillajes</v>
      </c>
      <c r="B502" s="21" t="s">
        <v>1804</v>
      </c>
      <c r="C502" s="21" t="s">
        <v>1805</v>
      </c>
      <c r="D502" s="21" t="s">
        <v>1806</v>
      </c>
      <c r="E502" s="21" t="s">
        <v>1807</v>
      </c>
      <c r="H502" s="21" t="s">
        <v>38</v>
      </c>
      <c r="J502" s="21" t="s">
        <v>146</v>
      </c>
      <c r="K502" s="21" t="s">
        <v>140</v>
      </c>
      <c r="L502" s="23">
        <v>38426</v>
      </c>
      <c r="M502" s="23">
        <v>38426</v>
      </c>
      <c r="S502" s="21" t="s">
        <v>41</v>
      </c>
      <c r="U502" s="21" t="s">
        <v>42</v>
      </c>
      <c r="V502" s="21">
        <v>0</v>
      </c>
      <c r="W502" s="21" t="s">
        <v>720</v>
      </c>
      <c r="X502" s="21" t="s">
        <v>44</v>
      </c>
    </row>
    <row r="503" spans="1:24" x14ac:dyDescent="0.25">
      <c r="A503" s="21" t="str">
        <f t="shared" si="7"/>
        <v>Utillajes</v>
      </c>
      <c r="B503" s="21" t="s">
        <v>1808</v>
      </c>
      <c r="C503" s="21" t="s">
        <v>1805</v>
      </c>
      <c r="D503" s="21" t="s">
        <v>1806</v>
      </c>
      <c r="E503" s="21" t="s">
        <v>1807</v>
      </c>
      <c r="H503" s="21" t="s">
        <v>38</v>
      </c>
      <c r="J503" s="21" t="s">
        <v>146</v>
      </c>
      <c r="K503" s="21" t="s">
        <v>140</v>
      </c>
      <c r="L503" s="23">
        <v>38426</v>
      </c>
      <c r="M503" s="23">
        <v>38427</v>
      </c>
      <c r="S503" s="21" t="s">
        <v>41</v>
      </c>
      <c r="U503" s="21" t="s">
        <v>42</v>
      </c>
      <c r="V503" s="21">
        <v>0</v>
      </c>
      <c r="W503" s="21" t="s">
        <v>720</v>
      </c>
      <c r="X503" s="21" t="s">
        <v>44</v>
      </c>
    </row>
    <row r="504" spans="1:24" x14ac:dyDescent="0.25">
      <c r="A504" s="21" t="str">
        <f t="shared" si="7"/>
        <v>Utillajes</v>
      </c>
      <c r="B504" s="21" t="s">
        <v>1809</v>
      </c>
      <c r="C504" s="21" t="s">
        <v>1805</v>
      </c>
      <c r="D504" s="21" t="s">
        <v>1806</v>
      </c>
      <c r="E504" s="21" t="s">
        <v>1810</v>
      </c>
      <c r="H504" s="21" t="s">
        <v>38</v>
      </c>
      <c r="J504" s="21" t="s">
        <v>146</v>
      </c>
      <c r="K504" s="21" t="s">
        <v>140</v>
      </c>
      <c r="L504" s="23">
        <v>38426</v>
      </c>
      <c r="M504" s="23">
        <v>38427</v>
      </c>
      <c r="S504" s="21" t="s">
        <v>41</v>
      </c>
      <c r="U504" s="21" t="s">
        <v>42</v>
      </c>
      <c r="V504" s="21">
        <v>0</v>
      </c>
      <c r="W504" s="21" t="s">
        <v>720</v>
      </c>
      <c r="X504" s="21" t="s">
        <v>44</v>
      </c>
    </row>
    <row r="505" spans="1:24" x14ac:dyDescent="0.25">
      <c r="A505" s="21" t="str">
        <f t="shared" si="7"/>
        <v>Utillajes</v>
      </c>
      <c r="B505" s="21" t="s">
        <v>1811</v>
      </c>
      <c r="C505" s="21" t="s">
        <v>1812</v>
      </c>
      <c r="D505" s="21" t="s">
        <v>1813</v>
      </c>
      <c r="H505" s="21" t="s">
        <v>38</v>
      </c>
      <c r="J505" s="21" t="s">
        <v>146</v>
      </c>
      <c r="K505" s="21" t="s">
        <v>140</v>
      </c>
      <c r="L505" s="23">
        <v>38426</v>
      </c>
      <c r="M505" s="23">
        <v>38427</v>
      </c>
      <c r="S505" s="21" t="s">
        <v>41</v>
      </c>
      <c r="U505" s="21" t="s">
        <v>42</v>
      </c>
      <c r="V505" s="21">
        <v>0</v>
      </c>
      <c r="W505" s="21" t="s">
        <v>720</v>
      </c>
      <c r="X505" s="21" t="s">
        <v>44</v>
      </c>
    </row>
    <row r="506" spans="1:24" x14ac:dyDescent="0.25">
      <c r="A506" s="21" t="str">
        <f t="shared" si="7"/>
        <v>Utillajes</v>
      </c>
      <c r="B506" s="21" t="s">
        <v>1814</v>
      </c>
      <c r="C506" s="21" t="s">
        <v>1815</v>
      </c>
      <c r="D506" s="21" t="s">
        <v>1816</v>
      </c>
      <c r="E506" s="21" t="s">
        <v>1817</v>
      </c>
      <c r="F506" s="21" t="s">
        <v>1740</v>
      </c>
      <c r="H506" s="21" t="s">
        <v>38</v>
      </c>
      <c r="J506" s="21" t="s">
        <v>146</v>
      </c>
      <c r="K506" s="21" t="s">
        <v>140</v>
      </c>
      <c r="L506" s="23">
        <v>38439</v>
      </c>
      <c r="M506" s="23">
        <v>38440</v>
      </c>
      <c r="S506" s="21" t="s">
        <v>41</v>
      </c>
      <c r="U506" s="21" t="s">
        <v>42</v>
      </c>
      <c r="V506" s="21">
        <v>0</v>
      </c>
      <c r="W506" s="21" t="s">
        <v>720</v>
      </c>
      <c r="X506" s="21" t="s">
        <v>44</v>
      </c>
    </row>
    <row r="507" spans="1:24" x14ac:dyDescent="0.25">
      <c r="A507" s="21" t="str">
        <f t="shared" si="7"/>
        <v>Utillajes</v>
      </c>
      <c r="B507" s="21" t="s">
        <v>1818</v>
      </c>
      <c r="C507" s="21" t="s">
        <v>1819</v>
      </c>
      <c r="D507" s="21" t="s">
        <v>1820</v>
      </c>
      <c r="E507" s="21" t="s">
        <v>1821</v>
      </c>
      <c r="F507" s="21" t="s">
        <v>1740</v>
      </c>
      <c r="H507" s="21" t="s">
        <v>38</v>
      </c>
      <c r="J507" s="21" t="s">
        <v>146</v>
      </c>
      <c r="K507" s="21" t="s">
        <v>140</v>
      </c>
      <c r="L507" s="23">
        <v>38439</v>
      </c>
      <c r="M507" s="23">
        <v>38440</v>
      </c>
      <c r="S507" s="21" t="s">
        <v>41</v>
      </c>
      <c r="U507" s="21" t="s">
        <v>42</v>
      </c>
      <c r="V507" s="21">
        <v>0</v>
      </c>
      <c r="W507" s="21" t="s">
        <v>720</v>
      </c>
      <c r="X507" s="21" t="s">
        <v>44</v>
      </c>
    </row>
    <row r="508" spans="1:24" x14ac:dyDescent="0.25">
      <c r="A508" s="21" t="str">
        <f t="shared" si="7"/>
        <v>Utillajes</v>
      </c>
      <c r="B508" s="21" t="s">
        <v>1822</v>
      </c>
      <c r="C508" s="21" t="s">
        <v>1823</v>
      </c>
      <c r="D508" s="21" t="s">
        <v>1824</v>
      </c>
      <c r="E508" s="21" t="s">
        <v>1825</v>
      </c>
      <c r="F508" s="21" t="s">
        <v>1740</v>
      </c>
      <c r="H508" s="21" t="s">
        <v>38</v>
      </c>
      <c r="J508" s="21" t="s">
        <v>146</v>
      </c>
      <c r="K508" s="21" t="s">
        <v>140</v>
      </c>
      <c r="L508" s="23">
        <v>38439</v>
      </c>
      <c r="M508" s="23">
        <v>38440</v>
      </c>
      <c r="S508" s="21" t="s">
        <v>41</v>
      </c>
      <c r="U508" s="21" t="s">
        <v>42</v>
      </c>
      <c r="V508" s="21">
        <v>0</v>
      </c>
      <c r="W508" s="21" t="s">
        <v>720</v>
      </c>
      <c r="X508" s="21" t="s">
        <v>44</v>
      </c>
    </row>
    <row r="509" spans="1:24" x14ac:dyDescent="0.25">
      <c r="A509" s="21" t="str">
        <f t="shared" si="7"/>
        <v>Utillajes</v>
      </c>
      <c r="B509" s="21" t="s">
        <v>1826</v>
      </c>
      <c r="C509" s="21" t="s">
        <v>1827</v>
      </c>
      <c r="D509" s="21" t="s">
        <v>1828</v>
      </c>
      <c r="E509" s="21" t="s">
        <v>1829</v>
      </c>
      <c r="F509" s="21" t="s">
        <v>1740</v>
      </c>
      <c r="H509" s="21" t="s">
        <v>38</v>
      </c>
      <c r="J509" s="21" t="s">
        <v>146</v>
      </c>
      <c r="K509" s="21" t="s">
        <v>140</v>
      </c>
      <c r="L509" s="23">
        <v>38439</v>
      </c>
      <c r="M509" s="23">
        <v>38440</v>
      </c>
      <c r="S509" s="21" t="s">
        <v>41</v>
      </c>
      <c r="U509" s="21" t="s">
        <v>42</v>
      </c>
      <c r="V509" s="21">
        <v>0</v>
      </c>
      <c r="W509" s="21" t="s">
        <v>720</v>
      </c>
      <c r="X509" s="21" t="s">
        <v>44</v>
      </c>
    </row>
    <row r="510" spans="1:24" x14ac:dyDescent="0.25">
      <c r="A510" s="21" t="str">
        <f t="shared" si="7"/>
        <v>Utillajes</v>
      </c>
      <c r="B510" s="21" t="s">
        <v>1830</v>
      </c>
      <c r="C510" s="21" t="s">
        <v>1827</v>
      </c>
      <c r="D510" s="21" t="s">
        <v>1828</v>
      </c>
      <c r="E510" s="21" t="s">
        <v>1829</v>
      </c>
      <c r="F510" s="21" t="s">
        <v>1740</v>
      </c>
      <c r="H510" s="21" t="s">
        <v>38</v>
      </c>
      <c r="J510" s="21" t="s">
        <v>146</v>
      </c>
      <c r="K510" s="21" t="s">
        <v>140</v>
      </c>
      <c r="L510" s="23">
        <v>38439</v>
      </c>
      <c r="M510" s="23">
        <v>38440</v>
      </c>
      <c r="S510" s="21" t="s">
        <v>41</v>
      </c>
      <c r="U510" s="21" t="s">
        <v>42</v>
      </c>
      <c r="V510" s="21">
        <v>0</v>
      </c>
      <c r="W510" s="21" t="s">
        <v>720</v>
      </c>
      <c r="X510" s="21" t="s">
        <v>44</v>
      </c>
    </row>
    <row r="511" spans="1:24" x14ac:dyDescent="0.25">
      <c r="A511" s="21" t="str">
        <f t="shared" si="7"/>
        <v>Utillajes</v>
      </c>
      <c r="B511" s="21" t="s">
        <v>1831</v>
      </c>
      <c r="C511" s="21" t="s">
        <v>1827</v>
      </c>
      <c r="D511" s="21" t="s">
        <v>1828</v>
      </c>
      <c r="E511" s="21" t="s">
        <v>1829</v>
      </c>
      <c r="F511" s="21" t="s">
        <v>1740</v>
      </c>
      <c r="H511" s="21" t="s">
        <v>38</v>
      </c>
      <c r="J511" s="21" t="s">
        <v>146</v>
      </c>
      <c r="K511" s="21" t="s">
        <v>140</v>
      </c>
      <c r="L511" s="23">
        <v>38439</v>
      </c>
      <c r="M511" s="23">
        <v>38440</v>
      </c>
      <c r="S511" s="21" t="s">
        <v>41</v>
      </c>
      <c r="U511" s="21" t="s">
        <v>42</v>
      </c>
      <c r="V511" s="21">
        <v>0</v>
      </c>
      <c r="W511" s="21" t="s">
        <v>720</v>
      </c>
      <c r="X511" s="21" t="s">
        <v>44</v>
      </c>
    </row>
    <row r="512" spans="1:24" x14ac:dyDescent="0.25">
      <c r="A512" s="21" t="str">
        <f t="shared" si="7"/>
        <v>Utillajes</v>
      </c>
      <c r="B512" s="21" t="s">
        <v>1832</v>
      </c>
      <c r="C512" s="21" t="s">
        <v>1827</v>
      </c>
      <c r="D512" s="21" t="s">
        <v>1828</v>
      </c>
      <c r="E512" s="21" t="s">
        <v>1829</v>
      </c>
      <c r="F512" s="21" t="s">
        <v>1740</v>
      </c>
      <c r="H512" s="21" t="s">
        <v>38</v>
      </c>
      <c r="J512" s="21" t="s">
        <v>146</v>
      </c>
      <c r="K512" s="21" t="s">
        <v>140</v>
      </c>
      <c r="L512" s="23">
        <v>38439</v>
      </c>
      <c r="M512" s="23">
        <v>38440</v>
      </c>
      <c r="S512" s="21" t="s">
        <v>41</v>
      </c>
      <c r="U512" s="21" t="s">
        <v>42</v>
      </c>
      <c r="V512" s="21">
        <v>0</v>
      </c>
      <c r="W512" s="21" t="s">
        <v>720</v>
      </c>
      <c r="X512" s="21" t="s">
        <v>44</v>
      </c>
    </row>
    <row r="513" spans="1:30" x14ac:dyDescent="0.25">
      <c r="A513" s="21" t="str">
        <f t="shared" si="7"/>
        <v>Utillajes</v>
      </c>
      <c r="B513" s="21" t="s">
        <v>1843</v>
      </c>
      <c r="C513" s="21" t="s">
        <v>1780</v>
      </c>
      <c r="F513" s="21" t="s">
        <v>1329</v>
      </c>
      <c r="H513" s="21" t="s">
        <v>38</v>
      </c>
      <c r="J513" s="21" t="s">
        <v>146</v>
      </c>
      <c r="K513" s="21" t="s">
        <v>140</v>
      </c>
      <c r="L513" s="23">
        <v>38155</v>
      </c>
      <c r="M513" s="23">
        <v>38159</v>
      </c>
      <c r="S513" s="21" t="s">
        <v>41</v>
      </c>
      <c r="U513" s="21" t="s">
        <v>42</v>
      </c>
      <c r="V513" s="21">
        <v>0</v>
      </c>
      <c r="W513" s="21" t="s">
        <v>720</v>
      </c>
      <c r="X513" s="21" t="s">
        <v>44</v>
      </c>
    </row>
    <row r="514" spans="1:30" x14ac:dyDescent="0.25">
      <c r="A514" s="21" t="str">
        <f t="shared" si="7"/>
        <v>Utillajes</v>
      </c>
      <c r="B514" s="21" t="s">
        <v>1844</v>
      </c>
      <c r="C514" s="21" t="s">
        <v>1845</v>
      </c>
      <c r="F514" s="21" t="s">
        <v>190</v>
      </c>
      <c r="H514" s="21" t="s">
        <v>38</v>
      </c>
      <c r="J514" s="21" t="s">
        <v>139</v>
      </c>
      <c r="K514" s="21" t="s">
        <v>140</v>
      </c>
      <c r="L514" s="23">
        <v>38393</v>
      </c>
      <c r="M514" s="23">
        <v>38446</v>
      </c>
      <c r="S514" s="21" t="s">
        <v>41</v>
      </c>
      <c r="U514" s="21" t="s">
        <v>42</v>
      </c>
      <c r="V514" s="21">
        <v>0</v>
      </c>
      <c r="W514" s="21" t="s">
        <v>43</v>
      </c>
      <c r="X514" s="21" t="s">
        <v>44</v>
      </c>
    </row>
    <row r="515" spans="1:30" x14ac:dyDescent="0.25">
      <c r="A515" s="21" t="str">
        <f t="shared" si="7"/>
        <v>Utillajes</v>
      </c>
      <c r="B515" s="21" t="s">
        <v>1846</v>
      </c>
      <c r="C515" s="21" t="s">
        <v>1847</v>
      </c>
      <c r="D515" s="21" t="s">
        <v>1848</v>
      </c>
      <c r="E515" s="21" t="s">
        <v>1849</v>
      </c>
      <c r="H515" s="21" t="s">
        <v>38</v>
      </c>
      <c r="J515" s="21" t="s">
        <v>146</v>
      </c>
      <c r="K515" s="21" t="s">
        <v>140</v>
      </c>
      <c r="L515" s="23">
        <v>38446</v>
      </c>
      <c r="M515" s="23">
        <v>38447</v>
      </c>
      <c r="S515" s="21" t="s">
        <v>41</v>
      </c>
      <c r="U515" s="21" t="s">
        <v>42</v>
      </c>
      <c r="V515" s="21">
        <v>0</v>
      </c>
      <c r="W515" s="21" t="s">
        <v>720</v>
      </c>
      <c r="X515" s="21" t="s">
        <v>44</v>
      </c>
    </row>
    <row r="516" spans="1:30" x14ac:dyDescent="0.25">
      <c r="A516" s="21" t="str">
        <f t="shared" ref="A516:A579" si="8">+IF(A515="",B515,A515)</f>
        <v>Utillajes</v>
      </c>
      <c r="B516" s="21" t="s">
        <v>1850</v>
      </c>
      <c r="C516" s="21" t="s">
        <v>1847</v>
      </c>
      <c r="D516" s="21" t="s">
        <v>1848</v>
      </c>
      <c r="E516" s="21" t="s">
        <v>1849</v>
      </c>
      <c r="H516" s="21" t="s">
        <v>38</v>
      </c>
      <c r="J516" s="21" t="s">
        <v>146</v>
      </c>
      <c r="K516" s="21" t="s">
        <v>140</v>
      </c>
      <c r="L516" s="23">
        <v>38446</v>
      </c>
      <c r="M516" s="23">
        <v>38447</v>
      </c>
      <c r="S516" s="21" t="s">
        <v>41</v>
      </c>
      <c r="U516" s="21" t="s">
        <v>42</v>
      </c>
      <c r="V516" s="21">
        <v>0</v>
      </c>
      <c r="W516" s="21" t="s">
        <v>720</v>
      </c>
      <c r="X516" s="21" t="s">
        <v>44</v>
      </c>
    </row>
    <row r="517" spans="1:30" x14ac:dyDescent="0.25">
      <c r="A517" s="21" t="str">
        <f t="shared" si="8"/>
        <v>Utillajes</v>
      </c>
      <c r="B517" s="21" t="s">
        <v>1858</v>
      </c>
      <c r="C517" s="21" t="s">
        <v>1859</v>
      </c>
      <c r="D517" s="21" t="s">
        <v>1860</v>
      </c>
      <c r="F517" s="21" t="s">
        <v>190</v>
      </c>
      <c r="H517" s="21" t="s">
        <v>38</v>
      </c>
      <c r="J517" s="21" t="s">
        <v>146</v>
      </c>
      <c r="K517" s="21" t="s">
        <v>140</v>
      </c>
      <c r="L517" s="23">
        <v>38453</v>
      </c>
      <c r="M517" s="23">
        <v>38453</v>
      </c>
      <c r="S517" s="21" t="s">
        <v>41</v>
      </c>
      <c r="U517" s="21" t="s">
        <v>42</v>
      </c>
      <c r="V517" s="21">
        <v>0</v>
      </c>
      <c r="W517" s="21" t="s">
        <v>147</v>
      </c>
      <c r="X517" s="21" t="s">
        <v>44</v>
      </c>
    </row>
    <row r="518" spans="1:30" x14ac:dyDescent="0.25">
      <c r="A518" s="21" t="str">
        <f t="shared" si="8"/>
        <v>Utillajes</v>
      </c>
      <c r="B518" s="21" t="s">
        <v>1861</v>
      </c>
      <c r="C518" s="21" t="s">
        <v>1859</v>
      </c>
      <c r="D518" s="21" t="s">
        <v>1860</v>
      </c>
      <c r="F518" s="21" t="s">
        <v>190</v>
      </c>
      <c r="H518" s="21" t="s">
        <v>38</v>
      </c>
      <c r="J518" s="21" t="s">
        <v>146</v>
      </c>
      <c r="K518" s="21" t="s">
        <v>140</v>
      </c>
      <c r="L518" s="23">
        <v>38453</v>
      </c>
      <c r="M518" s="23">
        <v>38453</v>
      </c>
      <c r="S518" s="21" t="s">
        <v>41</v>
      </c>
      <c r="U518" s="21" t="s">
        <v>42</v>
      </c>
      <c r="V518" s="21">
        <v>0</v>
      </c>
      <c r="W518" s="21" t="s">
        <v>147</v>
      </c>
      <c r="X518" s="21" t="s">
        <v>44</v>
      </c>
    </row>
    <row r="519" spans="1:30" x14ac:dyDescent="0.25">
      <c r="A519" s="21" t="str">
        <f t="shared" si="8"/>
        <v>Utillajes</v>
      </c>
      <c r="B519" s="21" t="s">
        <v>1862</v>
      </c>
      <c r="C519" s="21" t="s">
        <v>1863</v>
      </c>
      <c r="E519" s="21" t="s">
        <v>1864</v>
      </c>
      <c r="F519" s="21" t="s">
        <v>1740</v>
      </c>
      <c r="H519" s="21" t="s">
        <v>38</v>
      </c>
      <c r="J519" s="21" t="s">
        <v>146</v>
      </c>
      <c r="K519" s="21" t="s">
        <v>140</v>
      </c>
      <c r="L519" s="23">
        <v>38453</v>
      </c>
      <c r="M519" s="23">
        <v>38454</v>
      </c>
      <c r="S519" s="21" t="s">
        <v>41</v>
      </c>
      <c r="U519" s="21" t="s">
        <v>42</v>
      </c>
      <c r="V519" s="21">
        <v>0</v>
      </c>
      <c r="W519" s="21" t="s">
        <v>720</v>
      </c>
      <c r="X519" s="21" t="s">
        <v>44</v>
      </c>
    </row>
    <row r="520" spans="1:30" x14ac:dyDescent="0.25">
      <c r="A520" s="21" t="str">
        <f t="shared" si="8"/>
        <v>Utillajes</v>
      </c>
      <c r="B520" s="21" t="s">
        <v>1865</v>
      </c>
      <c r="C520" s="21" t="s">
        <v>1863</v>
      </c>
      <c r="E520" s="21" t="s">
        <v>1866</v>
      </c>
      <c r="F520" s="21" t="s">
        <v>1740</v>
      </c>
      <c r="H520" s="21" t="s">
        <v>38</v>
      </c>
      <c r="J520" s="21" t="s">
        <v>146</v>
      </c>
      <c r="K520" s="21" t="s">
        <v>140</v>
      </c>
      <c r="L520" s="23">
        <v>38453</v>
      </c>
      <c r="M520" s="23">
        <v>38454</v>
      </c>
      <c r="S520" s="21" t="s">
        <v>41</v>
      </c>
      <c r="U520" s="21" t="s">
        <v>42</v>
      </c>
      <c r="V520" s="21">
        <v>0</v>
      </c>
      <c r="W520" s="21" t="s">
        <v>720</v>
      </c>
      <c r="X520" s="21" t="s">
        <v>44</v>
      </c>
    </row>
    <row r="521" spans="1:30" x14ac:dyDescent="0.25">
      <c r="A521" s="21" t="str">
        <f t="shared" si="8"/>
        <v>Utillajes</v>
      </c>
      <c r="B521" s="21" t="s">
        <v>1867</v>
      </c>
      <c r="C521" s="21" t="s">
        <v>1868</v>
      </c>
      <c r="H521" s="21" t="s">
        <v>38</v>
      </c>
      <c r="J521" s="21" t="s">
        <v>146</v>
      </c>
      <c r="K521" s="21" t="s">
        <v>140</v>
      </c>
      <c r="L521" s="23">
        <v>38464</v>
      </c>
      <c r="M521" s="23">
        <v>38464</v>
      </c>
      <c r="S521" s="21" t="s">
        <v>41</v>
      </c>
      <c r="U521" s="21" t="s">
        <v>42</v>
      </c>
      <c r="V521" s="21">
        <v>0</v>
      </c>
      <c r="W521" s="21" t="s">
        <v>720</v>
      </c>
      <c r="X521" s="21" t="s">
        <v>44</v>
      </c>
    </row>
    <row r="522" spans="1:30" x14ac:dyDescent="0.25">
      <c r="A522" s="21" t="str">
        <f t="shared" si="8"/>
        <v>Utillajes</v>
      </c>
      <c r="B522" s="21" t="s">
        <v>1869</v>
      </c>
      <c r="C522" s="21" t="s">
        <v>1868</v>
      </c>
      <c r="H522" s="21" t="s">
        <v>38</v>
      </c>
      <c r="J522" s="21" t="s">
        <v>146</v>
      </c>
      <c r="K522" s="21" t="s">
        <v>140</v>
      </c>
      <c r="L522" s="23">
        <v>38464</v>
      </c>
      <c r="M522" s="23">
        <v>38464</v>
      </c>
      <c r="S522" s="21" t="s">
        <v>41</v>
      </c>
      <c r="U522" s="21" t="s">
        <v>42</v>
      </c>
      <c r="V522" s="21">
        <v>0</v>
      </c>
      <c r="W522" s="21" t="s">
        <v>720</v>
      </c>
      <c r="X522" s="21" t="s">
        <v>44</v>
      </c>
    </row>
    <row r="523" spans="1:30" x14ac:dyDescent="0.25">
      <c r="A523" s="21" t="str">
        <f t="shared" si="8"/>
        <v>Utillajes</v>
      </c>
      <c r="B523" s="21" t="s">
        <v>1870</v>
      </c>
      <c r="C523" s="21" t="s">
        <v>1868</v>
      </c>
      <c r="H523" s="21" t="s">
        <v>38</v>
      </c>
      <c r="J523" s="21" t="s">
        <v>146</v>
      </c>
      <c r="K523" s="21" t="s">
        <v>140</v>
      </c>
      <c r="L523" s="23">
        <v>38464</v>
      </c>
      <c r="M523" s="23">
        <v>38464</v>
      </c>
      <c r="S523" s="21" t="s">
        <v>41</v>
      </c>
      <c r="U523" s="21" t="s">
        <v>42</v>
      </c>
      <c r="V523" s="21">
        <v>0</v>
      </c>
      <c r="W523" s="21" t="s">
        <v>720</v>
      </c>
      <c r="X523" s="21" t="s">
        <v>44</v>
      </c>
    </row>
    <row r="524" spans="1:30" x14ac:dyDescent="0.25">
      <c r="A524" s="21" t="str">
        <f t="shared" si="8"/>
        <v>Utillajes</v>
      </c>
      <c r="B524" s="21" t="s">
        <v>1872</v>
      </c>
      <c r="C524" s="21" t="s">
        <v>1005</v>
      </c>
      <c r="D524" s="21" t="s">
        <v>1873</v>
      </c>
      <c r="E524" s="21" t="s">
        <v>1874</v>
      </c>
      <c r="F524" s="21" t="s">
        <v>1574</v>
      </c>
      <c r="H524" s="21" t="s">
        <v>38</v>
      </c>
      <c r="J524" s="21" t="s">
        <v>139</v>
      </c>
      <c r="K524" s="21" t="s">
        <v>140</v>
      </c>
      <c r="L524" s="23">
        <v>38475</v>
      </c>
      <c r="M524" s="23">
        <v>38476</v>
      </c>
      <c r="P524" s="23">
        <v>45832</v>
      </c>
      <c r="R524" s="23">
        <v>45832</v>
      </c>
      <c r="S524" s="21" t="s">
        <v>41</v>
      </c>
      <c r="U524" s="21" t="s">
        <v>42</v>
      </c>
      <c r="V524" s="21">
        <v>0</v>
      </c>
      <c r="W524" s="21" t="s">
        <v>43</v>
      </c>
      <c r="X524" s="21" t="s">
        <v>44</v>
      </c>
      <c r="Z524" s="21" t="s">
        <v>113</v>
      </c>
      <c r="AD524" s="23">
        <v>45467</v>
      </c>
    </row>
    <row r="525" spans="1:30" x14ac:dyDescent="0.25">
      <c r="A525" s="21" t="str">
        <f t="shared" si="8"/>
        <v>Utillajes</v>
      </c>
      <c r="B525" s="21" t="s">
        <v>1888</v>
      </c>
      <c r="C525" s="21" t="s">
        <v>1889</v>
      </c>
      <c r="E525" s="21" t="s">
        <v>1887</v>
      </c>
      <c r="F525" s="21" t="s">
        <v>1740</v>
      </c>
      <c r="H525" s="21" t="s">
        <v>38</v>
      </c>
      <c r="J525" s="21" t="s">
        <v>146</v>
      </c>
      <c r="K525" s="21" t="s">
        <v>140</v>
      </c>
      <c r="L525" s="23">
        <v>38475</v>
      </c>
      <c r="M525" s="23">
        <v>38476</v>
      </c>
      <c r="S525" s="21" t="s">
        <v>41</v>
      </c>
      <c r="U525" s="21" t="s">
        <v>42</v>
      </c>
      <c r="V525" s="21">
        <v>0</v>
      </c>
      <c r="W525" s="21" t="s">
        <v>720</v>
      </c>
      <c r="X525" s="21" t="s">
        <v>44</v>
      </c>
    </row>
    <row r="526" spans="1:30" x14ac:dyDescent="0.25">
      <c r="A526" s="21" t="str">
        <f t="shared" si="8"/>
        <v>Utillajes</v>
      </c>
      <c r="B526" s="21" t="s">
        <v>1890</v>
      </c>
      <c r="C526" s="21" t="s">
        <v>1234</v>
      </c>
      <c r="E526" s="21" t="s">
        <v>1891</v>
      </c>
      <c r="F526" s="21" t="s">
        <v>1740</v>
      </c>
      <c r="H526" s="21" t="s">
        <v>38</v>
      </c>
      <c r="J526" s="21" t="s">
        <v>125</v>
      </c>
      <c r="K526" s="21" t="s">
        <v>140</v>
      </c>
      <c r="L526" s="23">
        <v>38475</v>
      </c>
      <c r="M526" s="23">
        <v>38476</v>
      </c>
      <c r="S526" s="21" t="s">
        <v>41</v>
      </c>
      <c r="U526" s="21" t="s">
        <v>42</v>
      </c>
      <c r="V526" s="21">
        <v>0</v>
      </c>
      <c r="W526" s="21" t="s">
        <v>720</v>
      </c>
      <c r="X526" s="21" t="s">
        <v>44</v>
      </c>
    </row>
    <row r="527" spans="1:30" x14ac:dyDescent="0.25">
      <c r="A527" s="21" t="str">
        <f t="shared" si="8"/>
        <v>Utillajes</v>
      </c>
      <c r="B527" s="21" t="s">
        <v>1892</v>
      </c>
      <c r="C527" s="21" t="s">
        <v>1234</v>
      </c>
      <c r="E527" s="21" t="s">
        <v>1893</v>
      </c>
      <c r="F527" s="21" t="s">
        <v>1740</v>
      </c>
      <c r="H527" s="21" t="s">
        <v>38</v>
      </c>
      <c r="J527" s="21" t="s">
        <v>146</v>
      </c>
      <c r="K527" s="21" t="s">
        <v>140</v>
      </c>
      <c r="L527" s="23">
        <v>38475</v>
      </c>
      <c r="M527" s="23">
        <v>38476</v>
      </c>
      <c r="S527" s="21" t="s">
        <v>41</v>
      </c>
      <c r="U527" s="21" t="s">
        <v>42</v>
      </c>
      <c r="V527" s="21">
        <v>0</v>
      </c>
      <c r="W527" s="21" t="s">
        <v>720</v>
      </c>
      <c r="X527" s="21" t="s">
        <v>44</v>
      </c>
    </row>
    <row r="528" spans="1:30" x14ac:dyDescent="0.25">
      <c r="A528" s="21" t="str">
        <f t="shared" si="8"/>
        <v>Utillajes</v>
      </c>
      <c r="B528" s="21" t="s">
        <v>1894</v>
      </c>
      <c r="C528" s="21" t="s">
        <v>1234</v>
      </c>
      <c r="E528" s="21" t="s">
        <v>1895</v>
      </c>
      <c r="F528" s="21" t="s">
        <v>1740</v>
      </c>
      <c r="H528" s="21" t="s">
        <v>38</v>
      </c>
      <c r="J528" s="21" t="s">
        <v>146</v>
      </c>
      <c r="K528" s="21" t="s">
        <v>140</v>
      </c>
      <c r="L528" s="23">
        <v>38475</v>
      </c>
      <c r="M528" s="23">
        <v>38476</v>
      </c>
      <c r="S528" s="21" t="s">
        <v>41</v>
      </c>
      <c r="U528" s="21" t="s">
        <v>42</v>
      </c>
      <c r="V528" s="21">
        <v>0</v>
      </c>
      <c r="W528" s="21" t="s">
        <v>720</v>
      </c>
      <c r="X528" s="21" t="s">
        <v>44</v>
      </c>
    </row>
    <row r="529" spans="1:24" x14ac:dyDescent="0.25">
      <c r="A529" s="21" t="str">
        <f t="shared" si="8"/>
        <v>Utillajes</v>
      </c>
      <c r="B529" s="21" t="s">
        <v>1896</v>
      </c>
      <c r="C529" s="21" t="s">
        <v>1897</v>
      </c>
      <c r="D529" s="21" t="s">
        <v>1898</v>
      </c>
      <c r="F529" s="21" t="s">
        <v>1899</v>
      </c>
      <c r="G529" s="21" t="s">
        <v>1900</v>
      </c>
      <c r="H529" s="21" t="s">
        <v>38</v>
      </c>
      <c r="J529" s="21" t="s">
        <v>146</v>
      </c>
      <c r="K529" s="21" t="s">
        <v>140</v>
      </c>
      <c r="L529" s="23">
        <v>38717</v>
      </c>
      <c r="M529" s="23">
        <v>38504</v>
      </c>
      <c r="S529" s="21" t="s">
        <v>41</v>
      </c>
      <c r="U529" s="21" t="s">
        <v>42</v>
      </c>
      <c r="V529" s="21">
        <v>0</v>
      </c>
      <c r="W529" s="21" t="s">
        <v>720</v>
      </c>
      <c r="X529" s="21" t="s">
        <v>44</v>
      </c>
    </row>
    <row r="530" spans="1:24" x14ac:dyDescent="0.25">
      <c r="A530" s="21" t="str">
        <f t="shared" si="8"/>
        <v>Utillajes</v>
      </c>
      <c r="B530" s="21" t="s">
        <v>1901</v>
      </c>
      <c r="C530" s="21" t="s">
        <v>1234</v>
      </c>
      <c r="E530" s="21" t="s">
        <v>1891</v>
      </c>
      <c r="F530" s="21" t="s">
        <v>1740</v>
      </c>
      <c r="H530" s="21" t="s">
        <v>38</v>
      </c>
      <c r="J530" s="21" t="s">
        <v>146</v>
      </c>
      <c r="K530" s="21" t="s">
        <v>140</v>
      </c>
      <c r="L530" s="23">
        <v>38475</v>
      </c>
      <c r="M530" s="23">
        <v>38476</v>
      </c>
      <c r="S530" s="21" t="s">
        <v>41</v>
      </c>
      <c r="U530" s="21" t="s">
        <v>42</v>
      </c>
      <c r="V530" s="21">
        <v>0</v>
      </c>
      <c r="W530" s="21" t="s">
        <v>720</v>
      </c>
      <c r="X530" s="21" t="s">
        <v>44</v>
      </c>
    </row>
    <row r="531" spans="1:24" x14ac:dyDescent="0.25">
      <c r="A531" s="21" t="str">
        <f t="shared" si="8"/>
        <v>Utillajes</v>
      </c>
      <c r="B531" s="21" t="s">
        <v>1902</v>
      </c>
      <c r="C531" s="21" t="s">
        <v>1903</v>
      </c>
      <c r="E531" s="21" t="s">
        <v>1783</v>
      </c>
      <c r="F531" s="21" t="s">
        <v>1740</v>
      </c>
      <c r="H531" s="21" t="s">
        <v>38</v>
      </c>
      <c r="J531" s="21" t="s">
        <v>146</v>
      </c>
      <c r="K531" s="21" t="s">
        <v>140</v>
      </c>
      <c r="L531" s="23">
        <v>38475</v>
      </c>
      <c r="M531" s="23">
        <v>38476</v>
      </c>
      <c r="S531" s="21" t="s">
        <v>41</v>
      </c>
      <c r="U531" s="21" t="s">
        <v>42</v>
      </c>
      <c r="V531" s="21">
        <v>0</v>
      </c>
      <c r="W531" s="21" t="s">
        <v>720</v>
      </c>
      <c r="X531" s="21" t="s">
        <v>44</v>
      </c>
    </row>
    <row r="532" spans="1:24" x14ac:dyDescent="0.25">
      <c r="A532" s="21" t="str">
        <f t="shared" si="8"/>
        <v>Utillajes</v>
      </c>
      <c r="B532" s="21" t="s">
        <v>1904</v>
      </c>
      <c r="C532" s="21" t="s">
        <v>1903</v>
      </c>
      <c r="E532" s="21" t="s">
        <v>1783</v>
      </c>
      <c r="F532" s="21" t="s">
        <v>1740</v>
      </c>
      <c r="H532" s="21" t="s">
        <v>38</v>
      </c>
      <c r="J532" s="21" t="s">
        <v>146</v>
      </c>
      <c r="K532" s="21" t="s">
        <v>140</v>
      </c>
      <c r="L532" s="23">
        <v>38475</v>
      </c>
      <c r="M532" s="23">
        <v>38476</v>
      </c>
      <c r="S532" s="21" t="s">
        <v>41</v>
      </c>
      <c r="U532" s="21" t="s">
        <v>42</v>
      </c>
      <c r="V532" s="21">
        <v>0</v>
      </c>
      <c r="W532" s="21" t="s">
        <v>720</v>
      </c>
      <c r="X532" s="21" t="s">
        <v>44</v>
      </c>
    </row>
    <row r="533" spans="1:24" x14ac:dyDescent="0.25">
      <c r="A533" s="21" t="str">
        <f t="shared" si="8"/>
        <v>Utillajes</v>
      </c>
      <c r="B533" s="21" t="s">
        <v>1905</v>
      </c>
      <c r="C533" s="21" t="s">
        <v>1906</v>
      </c>
      <c r="D533" s="21" t="s">
        <v>1907</v>
      </c>
      <c r="E533" s="21" t="s">
        <v>1908</v>
      </c>
      <c r="F533" s="21" t="s">
        <v>1740</v>
      </c>
      <c r="H533" s="21" t="s">
        <v>38</v>
      </c>
      <c r="J533" s="21" t="s">
        <v>146</v>
      </c>
      <c r="K533" s="21" t="s">
        <v>140</v>
      </c>
      <c r="L533" s="23">
        <v>38475</v>
      </c>
      <c r="M533" s="23">
        <v>38476</v>
      </c>
      <c r="S533" s="21" t="s">
        <v>41</v>
      </c>
      <c r="U533" s="21" t="s">
        <v>42</v>
      </c>
      <c r="V533" s="21">
        <v>0</v>
      </c>
      <c r="W533" s="21" t="s">
        <v>720</v>
      </c>
      <c r="X533" s="21" t="s">
        <v>44</v>
      </c>
    </row>
    <row r="534" spans="1:24" x14ac:dyDescent="0.25">
      <c r="A534" s="21" t="str">
        <f t="shared" si="8"/>
        <v>Utillajes</v>
      </c>
      <c r="B534" s="21" t="s">
        <v>1909</v>
      </c>
      <c r="C534" s="21" t="s">
        <v>1910</v>
      </c>
      <c r="E534" s="21" t="s">
        <v>1911</v>
      </c>
      <c r="F534" s="21" t="s">
        <v>1740</v>
      </c>
      <c r="H534" s="21" t="s">
        <v>38</v>
      </c>
      <c r="J534" s="21" t="s">
        <v>146</v>
      </c>
      <c r="K534" s="21" t="s">
        <v>140</v>
      </c>
      <c r="L534" s="23">
        <v>38475</v>
      </c>
      <c r="M534" s="23">
        <v>38476</v>
      </c>
      <c r="S534" s="21" t="s">
        <v>41</v>
      </c>
      <c r="U534" s="21" t="s">
        <v>42</v>
      </c>
      <c r="V534" s="21">
        <v>0</v>
      </c>
      <c r="W534" s="21" t="s">
        <v>720</v>
      </c>
      <c r="X534" s="21" t="s">
        <v>44</v>
      </c>
    </row>
    <row r="535" spans="1:24" x14ac:dyDescent="0.25">
      <c r="A535" s="21" t="str">
        <f t="shared" si="8"/>
        <v>Utillajes</v>
      </c>
      <c r="B535" s="21" t="s">
        <v>1912</v>
      </c>
      <c r="C535" s="21" t="s">
        <v>1913</v>
      </c>
      <c r="E535" s="21" t="s">
        <v>1914</v>
      </c>
      <c r="F535" s="21" t="s">
        <v>1740</v>
      </c>
      <c r="H535" s="21" t="s">
        <v>38</v>
      </c>
      <c r="J535" s="21" t="s">
        <v>146</v>
      </c>
      <c r="K535" s="21" t="s">
        <v>140</v>
      </c>
      <c r="L535" s="23">
        <v>38475</v>
      </c>
      <c r="M535" s="23">
        <v>38476</v>
      </c>
      <c r="S535" s="21" t="s">
        <v>41</v>
      </c>
      <c r="U535" s="21" t="s">
        <v>42</v>
      </c>
      <c r="V535" s="21">
        <v>0</v>
      </c>
      <c r="W535" s="21" t="s">
        <v>720</v>
      </c>
      <c r="X535" s="21" t="s">
        <v>44</v>
      </c>
    </row>
    <row r="536" spans="1:24" x14ac:dyDescent="0.25">
      <c r="A536" s="21" t="str">
        <f t="shared" si="8"/>
        <v>Utillajes</v>
      </c>
      <c r="B536" s="21" t="s">
        <v>1915</v>
      </c>
      <c r="C536" s="21" t="s">
        <v>1916</v>
      </c>
      <c r="D536" s="21" t="s">
        <v>1917</v>
      </c>
      <c r="E536" s="21" t="s">
        <v>1918</v>
      </c>
      <c r="F536" s="21" t="s">
        <v>1740</v>
      </c>
      <c r="H536" s="21" t="s">
        <v>38</v>
      </c>
      <c r="J536" s="21" t="s">
        <v>146</v>
      </c>
      <c r="K536" s="21" t="s">
        <v>140</v>
      </c>
      <c r="L536" s="23">
        <v>38445</v>
      </c>
      <c r="M536" s="23">
        <v>38477</v>
      </c>
      <c r="S536" s="21" t="s">
        <v>41</v>
      </c>
      <c r="U536" s="21" t="s">
        <v>42</v>
      </c>
      <c r="V536" s="21">
        <v>0</v>
      </c>
      <c r="W536" s="21" t="s">
        <v>720</v>
      </c>
      <c r="X536" s="21" t="s">
        <v>44</v>
      </c>
    </row>
    <row r="537" spans="1:24" x14ac:dyDescent="0.25">
      <c r="A537" s="21" t="str">
        <f t="shared" si="8"/>
        <v>Utillajes</v>
      </c>
      <c r="B537" s="21" t="s">
        <v>1919</v>
      </c>
      <c r="C537" s="21" t="s">
        <v>1785</v>
      </c>
      <c r="E537" s="21" t="s">
        <v>1920</v>
      </c>
      <c r="F537" s="21" t="s">
        <v>1740</v>
      </c>
      <c r="H537" s="21" t="s">
        <v>38</v>
      </c>
      <c r="J537" s="21" t="s">
        <v>146</v>
      </c>
      <c r="K537" s="21" t="s">
        <v>140</v>
      </c>
      <c r="L537" s="23">
        <v>38475</v>
      </c>
      <c r="M537" s="23">
        <v>38476</v>
      </c>
      <c r="S537" s="21" t="s">
        <v>41</v>
      </c>
      <c r="U537" s="21" t="s">
        <v>42</v>
      </c>
      <c r="V537" s="21">
        <v>0</v>
      </c>
      <c r="W537" s="21" t="s">
        <v>720</v>
      </c>
      <c r="X537" s="21" t="s">
        <v>44</v>
      </c>
    </row>
    <row r="538" spans="1:24" x14ac:dyDescent="0.25">
      <c r="A538" s="21" t="str">
        <f t="shared" si="8"/>
        <v>Utillajes</v>
      </c>
      <c r="B538" s="21" t="s">
        <v>1921</v>
      </c>
      <c r="C538" s="21" t="s">
        <v>1785</v>
      </c>
      <c r="E538" s="21" t="s">
        <v>1920</v>
      </c>
      <c r="F538" s="21" t="s">
        <v>1740</v>
      </c>
      <c r="H538" s="21" t="s">
        <v>38</v>
      </c>
      <c r="J538" s="21" t="s">
        <v>146</v>
      </c>
      <c r="K538" s="21" t="s">
        <v>140</v>
      </c>
      <c r="L538" s="23">
        <v>38475</v>
      </c>
      <c r="M538" s="23">
        <v>38476</v>
      </c>
      <c r="S538" s="21" t="s">
        <v>41</v>
      </c>
      <c r="U538" s="21" t="s">
        <v>42</v>
      </c>
      <c r="V538" s="21">
        <v>0</v>
      </c>
      <c r="W538" s="21" t="s">
        <v>720</v>
      </c>
      <c r="X538" s="21" t="s">
        <v>44</v>
      </c>
    </row>
    <row r="539" spans="1:24" x14ac:dyDescent="0.25">
      <c r="A539" s="21" t="str">
        <f t="shared" si="8"/>
        <v>Utillajes</v>
      </c>
      <c r="B539" s="21" t="s">
        <v>1922</v>
      </c>
      <c r="C539" s="21" t="s">
        <v>1923</v>
      </c>
      <c r="D539" s="21" t="s">
        <v>1924</v>
      </c>
      <c r="F539" s="21" t="s">
        <v>1925</v>
      </c>
      <c r="G539" s="21" t="s">
        <v>1926</v>
      </c>
      <c r="H539" s="21" t="s">
        <v>38</v>
      </c>
      <c r="J539" s="21" t="s">
        <v>125</v>
      </c>
      <c r="K539" s="21" t="s">
        <v>126</v>
      </c>
      <c r="L539" s="23">
        <v>38524</v>
      </c>
      <c r="M539" s="23">
        <v>38530</v>
      </c>
      <c r="S539" s="21" t="s">
        <v>41</v>
      </c>
      <c r="U539" s="21" t="s">
        <v>42</v>
      </c>
      <c r="V539" s="21">
        <v>0</v>
      </c>
      <c r="W539" s="21" t="s">
        <v>128</v>
      </c>
      <c r="X539" s="21" t="s">
        <v>44</v>
      </c>
    </row>
    <row r="540" spans="1:24" x14ac:dyDescent="0.25">
      <c r="A540" s="21" t="str">
        <f t="shared" si="8"/>
        <v>Utillajes</v>
      </c>
      <c r="B540" s="21" t="s">
        <v>1927</v>
      </c>
      <c r="C540" s="21" t="s">
        <v>847</v>
      </c>
      <c r="D540" s="21" t="s">
        <v>1928</v>
      </c>
      <c r="F540" s="21" t="s">
        <v>1929</v>
      </c>
      <c r="H540" s="21" t="s">
        <v>38</v>
      </c>
      <c r="J540" s="21" t="s">
        <v>107</v>
      </c>
      <c r="K540" s="21" t="s">
        <v>108</v>
      </c>
      <c r="L540" s="23">
        <v>38544</v>
      </c>
      <c r="M540" s="23">
        <v>38559</v>
      </c>
      <c r="S540" s="21" t="s">
        <v>41</v>
      </c>
      <c r="U540" s="21" t="s">
        <v>42</v>
      </c>
      <c r="V540" s="21">
        <v>0</v>
      </c>
      <c r="W540" s="21" t="s">
        <v>108</v>
      </c>
      <c r="X540" s="21" t="s">
        <v>44</v>
      </c>
    </row>
    <row r="541" spans="1:24" x14ac:dyDescent="0.25">
      <c r="A541" s="21" t="str">
        <f t="shared" si="8"/>
        <v>Utillajes</v>
      </c>
      <c r="B541" s="21" t="s">
        <v>1930</v>
      </c>
      <c r="C541" s="21" t="s">
        <v>1931</v>
      </c>
      <c r="F541" s="21" t="s">
        <v>152</v>
      </c>
      <c r="G541" s="21" t="s">
        <v>1932</v>
      </c>
      <c r="H541" s="21" t="s">
        <v>38</v>
      </c>
      <c r="J541" s="21" t="s">
        <v>107</v>
      </c>
      <c r="K541" s="21" t="s">
        <v>108</v>
      </c>
      <c r="L541" s="23">
        <v>38561</v>
      </c>
      <c r="M541" s="23">
        <v>38561</v>
      </c>
      <c r="S541" s="21" t="s">
        <v>41</v>
      </c>
      <c r="U541" s="21" t="s">
        <v>42</v>
      </c>
      <c r="V541" s="21">
        <v>0</v>
      </c>
      <c r="W541" s="21" t="s">
        <v>108</v>
      </c>
      <c r="X541" s="21" t="s">
        <v>44</v>
      </c>
    </row>
    <row r="542" spans="1:24" x14ac:dyDescent="0.25">
      <c r="A542" s="21" t="str">
        <f t="shared" si="8"/>
        <v>Utillajes</v>
      </c>
      <c r="B542" s="21" t="s">
        <v>1933</v>
      </c>
      <c r="C542" s="21" t="s">
        <v>1934</v>
      </c>
      <c r="D542" s="21" t="s">
        <v>1935</v>
      </c>
      <c r="E542" s="21" t="s">
        <v>1936</v>
      </c>
      <c r="F542" s="21" t="s">
        <v>1740</v>
      </c>
      <c r="H542" s="21" t="s">
        <v>38</v>
      </c>
      <c r="J542" s="21" t="s">
        <v>146</v>
      </c>
      <c r="K542" s="21" t="s">
        <v>140</v>
      </c>
      <c r="L542" s="23">
        <v>38566</v>
      </c>
      <c r="M542" s="23">
        <v>38568</v>
      </c>
      <c r="S542" s="21" t="s">
        <v>41</v>
      </c>
      <c r="U542" s="21" t="s">
        <v>42</v>
      </c>
      <c r="V542" s="21">
        <v>0</v>
      </c>
      <c r="W542" s="21" t="s">
        <v>720</v>
      </c>
      <c r="X542" s="21" t="s">
        <v>44</v>
      </c>
    </row>
    <row r="543" spans="1:24" x14ac:dyDescent="0.25">
      <c r="A543" s="21" t="str">
        <f t="shared" si="8"/>
        <v>Utillajes</v>
      </c>
      <c r="B543" s="21" t="s">
        <v>1946</v>
      </c>
      <c r="C543" s="21" t="s">
        <v>1947</v>
      </c>
      <c r="D543" s="21" t="s">
        <v>1948</v>
      </c>
      <c r="F543" s="21" t="s">
        <v>1940</v>
      </c>
      <c r="G543" s="21" t="s">
        <v>1949</v>
      </c>
      <c r="H543" s="21" t="s">
        <v>38</v>
      </c>
      <c r="K543" s="21" t="s">
        <v>283</v>
      </c>
      <c r="L543" s="23">
        <v>38600</v>
      </c>
      <c r="M543" s="23">
        <v>38600</v>
      </c>
      <c r="S543" s="21" t="s">
        <v>41</v>
      </c>
      <c r="U543" s="21" t="s">
        <v>42</v>
      </c>
      <c r="V543" s="21">
        <v>0</v>
      </c>
      <c r="W543" s="21" t="s">
        <v>1950</v>
      </c>
      <c r="X543" s="21" t="s">
        <v>44</v>
      </c>
    </row>
    <row r="544" spans="1:24" x14ac:dyDescent="0.25">
      <c r="A544" s="21" t="str">
        <f t="shared" si="8"/>
        <v>Utillajes</v>
      </c>
      <c r="B544" s="21" t="s">
        <v>2045</v>
      </c>
      <c r="C544" s="21" t="s">
        <v>2046</v>
      </c>
      <c r="D544" s="21" t="s">
        <v>2047</v>
      </c>
      <c r="F544" s="21" t="s">
        <v>2048</v>
      </c>
      <c r="H544" s="21" t="s">
        <v>60</v>
      </c>
      <c r="K544" s="21" t="s">
        <v>140</v>
      </c>
      <c r="L544" s="23">
        <v>38783</v>
      </c>
      <c r="M544" s="23">
        <v>38784</v>
      </c>
      <c r="U544" s="21" t="s">
        <v>42</v>
      </c>
      <c r="V544" s="21">
        <v>0</v>
      </c>
      <c r="W544" s="21" t="s">
        <v>2049</v>
      </c>
      <c r="X544" s="21" t="s">
        <v>44</v>
      </c>
    </row>
    <row r="545" spans="1:24" x14ac:dyDescent="0.25">
      <c r="A545" s="21" t="str">
        <f t="shared" si="8"/>
        <v>Utillajes</v>
      </c>
      <c r="B545" s="21" t="s">
        <v>2050</v>
      </c>
      <c r="C545" s="21" t="s">
        <v>2046</v>
      </c>
      <c r="D545" s="21" t="s">
        <v>2047</v>
      </c>
      <c r="F545" s="21" t="s">
        <v>2048</v>
      </c>
      <c r="H545" s="21" t="s">
        <v>60</v>
      </c>
      <c r="K545" s="21" t="s">
        <v>140</v>
      </c>
      <c r="L545" s="23">
        <v>38783</v>
      </c>
      <c r="M545" s="23">
        <v>38784</v>
      </c>
      <c r="U545" s="21" t="s">
        <v>42</v>
      </c>
      <c r="V545" s="21">
        <v>0</v>
      </c>
      <c r="W545" s="21" t="s">
        <v>2049</v>
      </c>
      <c r="X545" s="21" t="s">
        <v>44</v>
      </c>
    </row>
    <row r="546" spans="1:24" x14ac:dyDescent="0.25">
      <c r="A546" s="21" t="str">
        <f t="shared" si="8"/>
        <v>Utillajes</v>
      </c>
      <c r="B546" s="21" t="s">
        <v>2051</v>
      </c>
      <c r="C546" s="21" t="s">
        <v>2046</v>
      </c>
      <c r="D546" s="21" t="s">
        <v>2047</v>
      </c>
      <c r="F546" s="21" t="s">
        <v>2048</v>
      </c>
      <c r="H546" s="21" t="s">
        <v>60</v>
      </c>
      <c r="K546" s="21" t="s">
        <v>140</v>
      </c>
      <c r="L546" s="23">
        <v>38783</v>
      </c>
      <c r="M546" s="23">
        <v>38784</v>
      </c>
      <c r="U546" s="21" t="s">
        <v>42</v>
      </c>
      <c r="V546" s="21">
        <v>0</v>
      </c>
      <c r="W546" s="21" t="s">
        <v>2038</v>
      </c>
      <c r="X546" s="21" t="s">
        <v>44</v>
      </c>
    </row>
    <row r="547" spans="1:24" x14ac:dyDescent="0.25">
      <c r="A547" s="21" t="str">
        <f t="shared" si="8"/>
        <v>Utillajes</v>
      </c>
      <c r="B547" s="21" t="s">
        <v>2052</v>
      </c>
      <c r="C547" s="21" t="s">
        <v>2046</v>
      </c>
      <c r="D547" s="21" t="s">
        <v>2047</v>
      </c>
      <c r="F547" s="21" t="s">
        <v>2048</v>
      </c>
      <c r="H547" s="21" t="s">
        <v>60</v>
      </c>
      <c r="K547" s="21" t="s">
        <v>140</v>
      </c>
      <c r="L547" s="23">
        <v>38783</v>
      </c>
      <c r="M547" s="23">
        <v>38784</v>
      </c>
      <c r="U547" s="21" t="s">
        <v>42</v>
      </c>
      <c r="V547" s="21">
        <v>0</v>
      </c>
      <c r="W547" s="21" t="s">
        <v>2049</v>
      </c>
      <c r="X547" s="21" t="s">
        <v>44</v>
      </c>
    </row>
    <row r="548" spans="1:24" x14ac:dyDescent="0.25">
      <c r="A548" s="21" t="str">
        <f t="shared" si="8"/>
        <v>Utillajes</v>
      </c>
      <c r="B548" s="21" t="s">
        <v>2095</v>
      </c>
      <c r="C548" s="21" t="s">
        <v>2096</v>
      </c>
      <c r="D548" s="21" t="s">
        <v>2097</v>
      </c>
      <c r="H548" s="21" t="s">
        <v>60</v>
      </c>
      <c r="J548" s="21" t="s">
        <v>2098</v>
      </c>
      <c r="K548" s="21" t="s">
        <v>1984</v>
      </c>
      <c r="L548" s="23">
        <v>38904</v>
      </c>
      <c r="M548" s="23">
        <v>38908</v>
      </c>
      <c r="S548" s="21" t="s">
        <v>2092</v>
      </c>
      <c r="U548" s="21" t="s">
        <v>42</v>
      </c>
      <c r="V548" s="21">
        <v>9.36</v>
      </c>
      <c r="X548" s="21" t="s">
        <v>44</v>
      </c>
    </row>
    <row r="549" spans="1:24" x14ac:dyDescent="0.25">
      <c r="A549" s="21" t="str">
        <f t="shared" si="8"/>
        <v>Utillajes</v>
      </c>
      <c r="B549" s="21" t="s">
        <v>2099</v>
      </c>
      <c r="C549" s="21" t="s">
        <v>2100</v>
      </c>
      <c r="D549" s="21" t="s">
        <v>2101</v>
      </c>
      <c r="E549" s="21" t="s">
        <v>2102</v>
      </c>
      <c r="F549" s="21" t="s">
        <v>2103</v>
      </c>
      <c r="H549" s="21" t="s">
        <v>60</v>
      </c>
      <c r="K549" s="21" t="s">
        <v>140</v>
      </c>
      <c r="L549" s="23">
        <v>38911</v>
      </c>
      <c r="M549" s="23">
        <v>38911</v>
      </c>
      <c r="S549" s="21" t="s">
        <v>2092</v>
      </c>
      <c r="U549" s="21" t="s">
        <v>42</v>
      </c>
      <c r="V549" s="21">
        <v>0</v>
      </c>
      <c r="W549" s="21" t="s">
        <v>147</v>
      </c>
      <c r="X549" s="21" t="s">
        <v>44</v>
      </c>
    </row>
    <row r="550" spans="1:24" x14ac:dyDescent="0.25">
      <c r="A550" s="21" t="str">
        <f t="shared" si="8"/>
        <v>Utillajes</v>
      </c>
      <c r="B550" s="21" t="s">
        <v>2104</v>
      </c>
      <c r="C550" s="21" t="s">
        <v>1287</v>
      </c>
      <c r="D550" s="21" t="s">
        <v>2105</v>
      </c>
      <c r="F550" s="21" t="s">
        <v>2106</v>
      </c>
      <c r="G550" s="21" t="s">
        <v>2107</v>
      </c>
      <c r="H550" s="21" t="s">
        <v>60</v>
      </c>
      <c r="K550" s="21" t="s">
        <v>126</v>
      </c>
      <c r="L550" s="23">
        <v>38874</v>
      </c>
      <c r="M550" s="23">
        <v>38882</v>
      </c>
      <c r="S550" s="21" t="s">
        <v>2092</v>
      </c>
      <c r="U550" s="21" t="s">
        <v>111</v>
      </c>
      <c r="V550" s="21">
        <v>0</v>
      </c>
      <c r="W550" s="21" t="s">
        <v>128</v>
      </c>
      <c r="X550" s="21" t="s">
        <v>44</v>
      </c>
    </row>
    <row r="551" spans="1:24" x14ac:dyDescent="0.25">
      <c r="A551" s="21" t="str">
        <f t="shared" si="8"/>
        <v>Utillajes</v>
      </c>
      <c r="B551" s="21" t="s">
        <v>2108</v>
      </c>
      <c r="C551" s="21" t="s">
        <v>1287</v>
      </c>
      <c r="D551" s="21" t="s">
        <v>2109</v>
      </c>
      <c r="H551" s="21" t="s">
        <v>60</v>
      </c>
      <c r="K551" s="21" t="s">
        <v>140</v>
      </c>
      <c r="L551" s="23">
        <v>38911</v>
      </c>
      <c r="M551" s="23">
        <v>38911</v>
      </c>
      <c r="S551" s="21" t="s">
        <v>41</v>
      </c>
      <c r="U551" s="21" t="s">
        <v>42</v>
      </c>
      <c r="V551" s="21">
        <v>0</v>
      </c>
      <c r="W551" s="21" t="s">
        <v>147</v>
      </c>
      <c r="X551" s="21" t="s">
        <v>44</v>
      </c>
    </row>
    <row r="552" spans="1:24" x14ac:dyDescent="0.25">
      <c r="A552" s="21" t="str">
        <f t="shared" si="8"/>
        <v>Utillajes</v>
      </c>
      <c r="B552" s="21" t="s">
        <v>2110</v>
      </c>
      <c r="C552" s="21" t="s">
        <v>2111</v>
      </c>
      <c r="D552" s="21" t="s">
        <v>2112</v>
      </c>
      <c r="H552" s="21" t="s">
        <v>60</v>
      </c>
      <c r="K552" s="21" t="s">
        <v>140</v>
      </c>
      <c r="L552" s="23">
        <v>38870</v>
      </c>
      <c r="M552" s="23">
        <v>38870</v>
      </c>
      <c r="S552" s="21" t="s">
        <v>41</v>
      </c>
      <c r="U552" s="21" t="s">
        <v>42</v>
      </c>
      <c r="V552" s="21">
        <v>0</v>
      </c>
      <c r="W552" s="21" t="s">
        <v>147</v>
      </c>
      <c r="X552" s="21" t="s">
        <v>44</v>
      </c>
    </row>
    <row r="553" spans="1:24" x14ac:dyDescent="0.25">
      <c r="A553" s="21" t="str">
        <f t="shared" si="8"/>
        <v>Utillajes</v>
      </c>
      <c r="B553" s="21" t="s">
        <v>2113</v>
      </c>
      <c r="C553" s="21" t="s">
        <v>2111</v>
      </c>
      <c r="D553" s="21" t="s">
        <v>2112</v>
      </c>
      <c r="H553" s="21" t="s">
        <v>60</v>
      </c>
      <c r="K553" s="21" t="s">
        <v>140</v>
      </c>
      <c r="L553" s="23">
        <v>38870</v>
      </c>
      <c r="M553" s="23">
        <v>38870</v>
      </c>
      <c r="S553" s="21" t="s">
        <v>41</v>
      </c>
      <c r="U553" s="21" t="s">
        <v>42</v>
      </c>
      <c r="V553" s="21">
        <v>0</v>
      </c>
      <c r="W553" s="21" t="s">
        <v>147</v>
      </c>
      <c r="X553" s="21" t="s">
        <v>44</v>
      </c>
    </row>
    <row r="554" spans="1:24" x14ac:dyDescent="0.25">
      <c r="A554" s="21" t="str">
        <f t="shared" si="8"/>
        <v>Utillajes</v>
      </c>
      <c r="B554" s="21" t="s">
        <v>2114</v>
      </c>
      <c r="C554" s="21" t="s">
        <v>2111</v>
      </c>
      <c r="D554" s="21" t="s">
        <v>2112</v>
      </c>
      <c r="H554" s="21" t="s">
        <v>60</v>
      </c>
      <c r="K554" s="21" t="s">
        <v>140</v>
      </c>
      <c r="L554" s="23">
        <v>38870</v>
      </c>
      <c r="M554" s="23">
        <v>38870</v>
      </c>
      <c r="S554" s="21" t="s">
        <v>41</v>
      </c>
      <c r="U554" s="21" t="s">
        <v>42</v>
      </c>
      <c r="V554" s="21">
        <v>0</v>
      </c>
      <c r="W554" s="21" t="s">
        <v>147</v>
      </c>
      <c r="X554" s="21" t="s">
        <v>44</v>
      </c>
    </row>
    <row r="555" spans="1:24" x14ac:dyDescent="0.25">
      <c r="A555" s="21" t="str">
        <f t="shared" si="8"/>
        <v>Utillajes</v>
      </c>
      <c r="B555" s="21" t="s">
        <v>2115</v>
      </c>
      <c r="C555" s="21" t="s">
        <v>2111</v>
      </c>
      <c r="D555" s="21" t="s">
        <v>2112</v>
      </c>
      <c r="H555" s="21" t="s">
        <v>60</v>
      </c>
      <c r="K555" s="21" t="s">
        <v>140</v>
      </c>
      <c r="L555" s="23">
        <v>38870</v>
      </c>
      <c r="M555" s="23">
        <v>38870</v>
      </c>
      <c r="S555" s="21" t="s">
        <v>41</v>
      </c>
      <c r="U555" s="21" t="s">
        <v>42</v>
      </c>
      <c r="V555" s="21">
        <v>0</v>
      </c>
      <c r="W555" s="21" t="s">
        <v>147</v>
      </c>
      <c r="X555" s="21" t="s">
        <v>44</v>
      </c>
    </row>
    <row r="556" spans="1:24" x14ac:dyDescent="0.25">
      <c r="A556" s="21" t="str">
        <f t="shared" si="8"/>
        <v>Utillajes</v>
      </c>
      <c r="B556" s="21" t="s">
        <v>2116</v>
      </c>
      <c r="C556" s="21" t="s">
        <v>2111</v>
      </c>
      <c r="D556" s="21" t="s">
        <v>2112</v>
      </c>
      <c r="H556" s="21" t="s">
        <v>60</v>
      </c>
      <c r="K556" s="21" t="s">
        <v>140</v>
      </c>
      <c r="L556" s="23">
        <v>38870</v>
      </c>
      <c r="M556" s="23">
        <v>38870</v>
      </c>
      <c r="S556" s="21" t="s">
        <v>41</v>
      </c>
      <c r="U556" s="21" t="s">
        <v>42</v>
      </c>
      <c r="V556" s="21">
        <v>0</v>
      </c>
      <c r="W556" s="21" t="s">
        <v>147</v>
      </c>
      <c r="X556" s="21" t="s">
        <v>44</v>
      </c>
    </row>
    <row r="557" spans="1:24" x14ac:dyDescent="0.25">
      <c r="A557" s="21" t="str">
        <f t="shared" si="8"/>
        <v>Utillajes</v>
      </c>
      <c r="B557" s="21" t="s">
        <v>2117</v>
      </c>
      <c r="C557" s="21" t="s">
        <v>2111</v>
      </c>
      <c r="D557" s="21" t="s">
        <v>2112</v>
      </c>
      <c r="H557" s="21" t="s">
        <v>60</v>
      </c>
      <c r="K557" s="21" t="s">
        <v>140</v>
      </c>
      <c r="L557" s="23">
        <v>38870</v>
      </c>
      <c r="M557" s="23">
        <v>38870</v>
      </c>
      <c r="S557" s="21" t="s">
        <v>41</v>
      </c>
      <c r="U557" s="21" t="s">
        <v>42</v>
      </c>
      <c r="V557" s="21">
        <v>0</v>
      </c>
      <c r="W557" s="21" t="s">
        <v>147</v>
      </c>
      <c r="X557" s="21" t="s">
        <v>44</v>
      </c>
    </row>
    <row r="558" spans="1:24" x14ac:dyDescent="0.25">
      <c r="A558" s="21" t="str">
        <f t="shared" si="8"/>
        <v>Utillajes</v>
      </c>
      <c r="B558" s="21" t="s">
        <v>2118</v>
      </c>
      <c r="C558" s="21" t="s">
        <v>2111</v>
      </c>
      <c r="D558" s="21" t="s">
        <v>2112</v>
      </c>
      <c r="H558" s="21" t="s">
        <v>60</v>
      </c>
      <c r="K558" s="21" t="s">
        <v>140</v>
      </c>
      <c r="L558" s="23">
        <v>38870</v>
      </c>
      <c r="M558" s="23">
        <v>38870</v>
      </c>
      <c r="S558" s="21" t="s">
        <v>41</v>
      </c>
      <c r="U558" s="21" t="s">
        <v>42</v>
      </c>
      <c r="V558" s="21">
        <v>0</v>
      </c>
      <c r="W558" s="21" t="s">
        <v>147</v>
      </c>
      <c r="X558" s="21" t="s">
        <v>44</v>
      </c>
    </row>
    <row r="559" spans="1:24" x14ac:dyDescent="0.25">
      <c r="A559" s="21" t="str">
        <f t="shared" si="8"/>
        <v>Utillajes</v>
      </c>
      <c r="B559" s="21" t="s">
        <v>2234</v>
      </c>
      <c r="C559" s="21" t="s">
        <v>2230</v>
      </c>
      <c r="D559" s="21" t="s">
        <v>2231</v>
      </c>
      <c r="E559" s="21" t="s">
        <v>2232</v>
      </c>
      <c r="F559" s="21" t="s">
        <v>2233</v>
      </c>
      <c r="H559" s="21" t="s">
        <v>60</v>
      </c>
      <c r="K559" s="21" t="s">
        <v>140</v>
      </c>
      <c r="L559" s="23">
        <v>39093</v>
      </c>
      <c r="M559" s="23">
        <v>39094</v>
      </c>
      <c r="S559" s="21" t="s">
        <v>2024</v>
      </c>
      <c r="U559" s="21" t="s">
        <v>42</v>
      </c>
      <c r="V559" s="21">
        <v>0</v>
      </c>
      <c r="W559" s="21" t="s">
        <v>147</v>
      </c>
      <c r="X559" s="21" t="s">
        <v>44</v>
      </c>
    </row>
    <row r="560" spans="1:24" x14ac:dyDescent="0.25">
      <c r="A560" s="21" t="str">
        <f t="shared" si="8"/>
        <v>Utillajes</v>
      </c>
      <c r="B560" s="21" t="s">
        <v>2235</v>
      </c>
      <c r="C560" s="21" t="s">
        <v>2230</v>
      </c>
      <c r="D560" s="21" t="s">
        <v>2231</v>
      </c>
      <c r="E560" s="21" t="s">
        <v>2232</v>
      </c>
      <c r="F560" s="21" t="s">
        <v>2233</v>
      </c>
      <c r="H560" s="21" t="s">
        <v>60</v>
      </c>
      <c r="K560" s="21" t="s">
        <v>140</v>
      </c>
      <c r="L560" s="23">
        <v>39093</v>
      </c>
      <c r="M560" s="23">
        <v>39094</v>
      </c>
      <c r="S560" s="21" t="s">
        <v>2024</v>
      </c>
      <c r="U560" s="21" t="s">
        <v>42</v>
      </c>
      <c r="V560" s="21">
        <v>0</v>
      </c>
      <c r="W560" s="21" t="s">
        <v>147</v>
      </c>
      <c r="X560" s="21" t="s">
        <v>44</v>
      </c>
    </row>
    <row r="561" spans="1:24" x14ac:dyDescent="0.25">
      <c r="A561" s="21" t="str">
        <f t="shared" si="8"/>
        <v>Utillajes</v>
      </c>
      <c r="B561" s="21" t="s">
        <v>2236</v>
      </c>
      <c r="C561" s="21" t="s">
        <v>2230</v>
      </c>
      <c r="D561" s="21" t="s">
        <v>2231</v>
      </c>
      <c r="E561" s="21" t="s">
        <v>2232</v>
      </c>
      <c r="F561" s="21" t="s">
        <v>2233</v>
      </c>
      <c r="H561" s="21" t="s">
        <v>60</v>
      </c>
      <c r="K561" s="21" t="s">
        <v>140</v>
      </c>
      <c r="L561" s="23">
        <v>39093</v>
      </c>
      <c r="M561" s="23">
        <v>39094</v>
      </c>
      <c r="S561" s="21" t="s">
        <v>2024</v>
      </c>
      <c r="U561" s="21" t="s">
        <v>42</v>
      </c>
      <c r="V561" s="21">
        <v>0</v>
      </c>
      <c r="W561" s="21" t="s">
        <v>147</v>
      </c>
      <c r="X561" s="21" t="s">
        <v>44</v>
      </c>
    </row>
    <row r="562" spans="1:24" x14ac:dyDescent="0.25">
      <c r="A562" s="21" t="str">
        <f t="shared" si="8"/>
        <v>Utillajes</v>
      </c>
      <c r="B562" s="21" t="s">
        <v>2237</v>
      </c>
      <c r="C562" s="21" t="s">
        <v>1913</v>
      </c>
      <c r="D562" s="21" t="s">
        <v>2238</v>
      </c>
      <c r="E562" s="21" t="s">
        <v>2239</v>
      </c>
      <c r="H562" s="21" t="s">
        <v>60</v>
      </c>
      <c r="K562" s="21" t="s">
        <v>140</v>
      </c>
      <c r="L562" s="23">
        <v>39093</v>
      </c>
      <c r="M562" s="23">
        <v>39094</v>
      </c>
      <c r="S562" s="21" t="s">
        <v>2024</v>
      </c>
      <c r="U562" s="21" t="s">
        <v>42</v>
      </c>
      <c r="V562" s="21">
        <v>0</v>
      </c>
      <c r="W562" s="21" t="s">
        <v>147</v>
      </c>
      <c r="X562" s="21" t="s">
        <v>44</v>
      </c>
    </row>
    <row r="563" spans="1:24" x14ac:dyDescent="0.25">
      <c r="A563" s="21" t="str">
        <f t="shared" si="8"/>
        <v>Utillajes</v>
      </c>
      <c r="B563" s="21" t="s">
        <v>2240</v>
      </c>
      <c r="C563" s="21" t="s">
        <v>1913</v>
      </c>
      <c r="D563" s="21" t="s">
        <v>2238</v>
      </c>
      <c r="E563" s="21" t="s">
        <v>2239</v>
      </c>
      <c r="H563" s="21" t="s">
        <v>60</v>
      </c>
      <c r="K563" s="21" t="s">
        <v>140</v>
      </c>
      <c r="L563" s="23">
        <v>39093</v>
      </c>
      <c r="M563" s="23">
        <v>39094</v>
      </c>
      <c r="S563" s="21" t="s">
        <v>2024</v>
      </c>
      <c r="U563" s="21" t="s">
        <v>42</v>
      </c>
      <c r="V563" s="21">
        <v>0</v>
      </c>
      <c r="W563" s="21" t="s">
        <v>147</v>
      </c>
      <c r="X563" s="21" t="s">
        <v>44</v>
      </c>
    </row>
    <row r="564" spans="1:24" x14ac:dyDescent="0.25">
      <c r="A564" s="21" t="str">
        <f t="shared" si="8"/>
        <v>Utillajes</v>
      </c>
      <c r="B564" s="21" t="s">
        <v>2241</v>
      </c>
      <c r="C564" s="21" t="s">
        <v>2242</v>
      </c>
      <c r="D564" s="21" t="s">
        <v>2243</v>
      </c>
      <c r="E564" s="21" t="s">
        <v>2244</v>
      </c>
      <c r="F564" s="21" t="s">
        <v>2137</v>
      </c>
      <c r="H564" s="21" t="s">
        <v>60</v>
      </c>
      <c r="K564" s="21" t="s">
        <v>140</v>
      </c>
      <c r="L564" s="23">
        <v>39093</v>
      </c>
      <c r="M564" s="23">
        <v>39094</v>
      </c>
      <c r="S564" s="21" t="s">
        <v>2024</v>
      </c>
      <c r="U564" s="21" t="s">
        <v>42</v>
      </c>
      <c r="V564" s="21">
        <v>0</v>
      </c>
      <c r="W564" s="21" t="s">
        <v>147</v>
      </c>
      <c r="X564" s="21" t="s">
        <v>44</v>
      </c>
    </row>
    <row r="565" spans="1:24" x14ac:dyDescent="0.25">
      <c r="A565" s="21" t="str">
        <f t="shared" si="8"/>
        <v>Utillajes</v>
      </c>
      <c r="B565" s="21" t="s">
        <v>2245</v>
      </c>
      <c r="C565" s="21" t="s">
        <v>2246</v>
      </c>
      <c r="D565" s="21" t="s">
        <v>2247</v>
      </c>
      <c r="E565" s="21" t="s">
        <v>2248</v>
      </c>
      <c r="H565" s="21" t="s">
        <v>60</v>
      </c>
      <c r="K565" s="21" t="s">
        <v>140</v>
      </c>
      <c r="L565" s="23">
        <v>39093</v>
      </c>
      <c r="M565" s="23">
        <v>39094</v>
      </c>
      <c r="S565" s="21" t="s">
        <v>2024</v>
      </c>
      <c r="U565" s="21" t="s">
        <v>42</v>
      </c>
      <c r="V565" s="21">
        <v>0</v>
      </c>
      <c r="W565" s="21" t="s">
        <v>147</v>
      </c>
      <c r="X565" s="21" t="s">
        <v>44</v>
      </c>
    </row>
    <row r="566" spans="1:24" x14ac:dyDescent="0.25">
      <c r="A566" s="21" t="str">
        <f t="shared" si="8"/>
        <v>Utillajes</v>
      </c>
      <c r="B566" s="21" t="s">
        <v>2249</v>
      </c>
      <c r="C566" s="21" t="s">
        <v>2250</v>
      </c>
      <c r="D566" s="21" t="s">
        <v>2251</v>
      </c>
      <c r="E566" s="21" t="s">
        <v>2252</v>
      </c>
      <c r="H566" s="21" t="s">
        <v>2253</v>
      </c>
      <c r="K566" s="21" t="s">
        <v>140</v>
      </c>
      <c r="L566" s="23">
        <v>39105</v>
      </c>
      <c r="M566" s="23">
        <v>39105</v>
      </c>
      <c r="S566" s="21" t="s">
        <v>2024</v>
      </c>
      <c r="U566" s="21" t="s">
        <v>42</v>
      </c>
      <c r="V566" s="21">
        <v>0</v>
      </c>
      <c r="W566" s="21" t="s">
        <v>147</v>
      </c>
      <c r="X566" s="21" t="s">
        <v>44</v>
      </c>
    </row>
    <row r="567" spans="1:24" x14ac:dyDescent="0.25">
      <c r="A567" s="21" t="str">
        <f t="shared" si="8"/>
        <v>Utillajes</v>
      </c>
      <c r="B567" s="21" t="s">
        <v>2254</v>
      </c>
      <c r="C567" s="21" t="s">
        <v>2250</v>
      </c>
      <c r="D567" s="21" t="s">
        <v>2251</v>
      </c>
      <c r="E567" s="21" t="s">
        <v>2252</v>
      </c>
      <c r="H567" s="21" t="s">
        <v>60</v>
      </c>
      <c r="K567" s="21" t="s">
        <v>140</v>
      </c>
      <c r="L567" s="23">
        <v>39105</v>
      </c>
      <c r="M567" s="23">
        <v>39105</v>
      </c>
      <c r="S567" s="21" t="s">
        <v>2024</v>
      </c>
      <c r="U567" s="21" t="s">
        <v>42</v>
      </c>
      <c r="V567" s="21">
        <v>0</v>
      </c>
      <c r="W567" s="21" t="s">
        <v>147</v>
      </c>
      <c r="X567" s="21" t="s">
        <v>44</v>
      </c>
    </row>
    <row r="568" spans="1:24" x14ac:dyDescent="0.25">
      <c r="A568" s="21" t="str">
        <f t="shared" si="8"/>
        <v>Utillajes</v>
      </c>
      <c r="B568" s="21" t="s">
        <v>2255</v>
      </c>
      <c r="C568" s="21" t="s">
        <v>2256</v>
      </c>
      <c r="D568" s="21" t="s">
        <v>2257</v>
      </c>
      <c r="E568" s="21" t="s">
        <v>2258</v>
      </c>
      <c r="H568" s="21" t="s">
        <v>60</v>
      </c>
      <c r="K568" s="21" t="s">
        <v>140</v>
      </c>
      <c r="L568" s="23">
        <v>39105</v>
      </c>
      <c r="M568" s="23">
        <v>39105</v>
      </c>
      <c r="S568" s="21" t="s">
        <v>2024</v>
      </c>
      <c r="U568" s="21" t="s">
        <v>42</v>
      </c>
      <c r="V568" s="21">
        <v>0</v>
      </c>
      <c r="W568" s="21" t="s">
        <v>147</v>
      </c>
      <c r="X568" s="21" t="s">
        <v>44</v>
      </c>
    </row>
    <row r="569" spans="1:24" x14ac:dyDescent="0.25">
      <c r="A569" s="21" t="str">
        <f t="shared" si="8"/>
        <v>Utillajes</v>
      </c>
      <c r="B569" s="21" t="s">
        <v>2259</v>
      </c>
      <c r="C569" s="21" t="s">
        <v>2256</v>
      </c>
      <c r="D569" s="21" t="s">
        <v>2257</v>
      </c>
      <c r="E569" s="21" t="s">
        <v>2258</v>
      </c>
      <c r="H569" s="21" t="s">
        <v>60</v>
      </c>
      <c r="K569" s="21" t="s">
        <v>140</v>
      </c>
      <c r="L569" s="23">
        <v>39105</v>
      </c>
      <c r="M569" s="23">
        <v>39105</v>
      </c>
      <c r="S569" s="21" t="s">
        <v>2024</v>
      </c>
      <c r="U569" s="21" t="s">
        <v>42</v>
      </c>
      <c r="V569" s="21">
        <v>0</v>
      </c>
      <c r="W569" s="21" t="s">
        <v>147</v>
      </c>
      <c r="X569" s="21" t="s">
        <v>44</v>
      </c>
    </row>
    <row r="570" spans="1:24" x14ac:dyDescent="0.25">
      <c r="A570" s="21" t="str">
        <f t="shared" si="8"/>
        <v>Utillajes</v>
      </c>
      <c r="B570" s="21" t="s">
        <v>2260</v>
      </c>
      <c r="C570" s="21" t="s">
        <v>2256</v>
      </c>
      <c r="D570" s="21" t="s">
        <v>2257</v>
      </c>
      <c r="E570" s="21" t="s">
        <v>2258</v>
      </c>
      <c r="H570" s="21" t="s">
        <v>60</v>
      </c>
      <c r="K570" s="21" t="s">
        <v>140</v>
      </c>
      <c r="L570" s="23">
        <v>39105</v>
      </c>
      <c r="M570" s="23">
        <v>39105</v>
      </c>
      <c r="S570" s="21" t="s">
        <v>2024</v>
      </c>
      <c r="U570" s="21" t="s">
        <v>42</v>
      </c>
      <c r="V570" s="21">
        <v>0</v>
      </c>
      <c r="W570" s="21" t="s">
        <v>147</v>
      </c>
      <c r="X570" s="21" t="s">
        <v>44</v>
      </c>
    </row>
    <row r="571" spans="1:24" x14ac:dyDescent="0.25">
      <c r="A571" s="21" t="str">
        <f t="shared" si="8"/>
        <v>Utillajes</v>
      </c>
      <c r="B571" s="21" t="s">
        <v>2261</v>
      </c>
      <c r="C571" s="21" t="s">
        <v>2256</v>
      </c>
      <c r="D571" s="21" t="s">
        <v>2257</v>
      </c>
      <c r="E571" s="21" t="s">
        <v>2258</v>
      </c>
      <c r="H571" s="21" t="s">
        <v>60</v>
      </c>
      <c r="K571" s="21" t="s">
        <v>140</v>
      </c>
      <c r="L571" s="23">
        <v>39105</v>
      </c>
      <c r="M571" s="23">
        <v>39105</v>
      </c>
      <c r="S571" s="21" t="s">
        <v>2024</v>
      </c>
      <c r="U571" s="21" t="s">
        <v>42</v>
      </c>
      <c r="V571" s="21">
        <v>0</v>
      </c>
      <c r="W571" s="21" t="s">
        <v>147</v>
      </c>
      <c r="X571" s="21" t="s">
        <v>44</v>
      </c>
    </row>
    <row r="572" spans="1:24" x14ac:dyDescent="0.25">
      <c r="A572" s="21" t="str">
        <f t="shared" si="8"/>
        <v>Utillajes</v>
      </c>
      <c r="B572" s="21" t="s">
        <v>2262</v>
      </c>
      <c r="C572" s="21" t="s">
        <v>2256</v>
      </c>
      <c r="D572" s="21" t="s">
        <v>2257</v>
      </c>
      <c r="E572" s="21" t="s">
        <v>2258</v>
      </c>
      <c r="H572" s="21" t="s">
        <v>60</v>
      </c>
      <c r="K572" s="21" t="s">
        <v>140</v>
      </c>
      <c r="L572" s="23">
        <v>39105</v>
      </c>
      <c r="M572" s="23">
        <v>39105</v>
      </c>
      <c r="S572" s="21" t="s">
        <v>2024</v>
      </c>
      <c r="U572" s="21" t="s">
        <v>42</v>
      </c>
      <c r="V572" s="21">
        <v>0</v>
      </c>
      <c r="W572" s="21" t="s">
        <v>147</v>
      </c>
      <c r="X572" s="21" t="s">
        <v>44</v>
      </c>
    </row>
    <row r="573" spans="1:24" x14ac:dyDescent="0.25">
      <c r="A573" s="21" t="str">
        <f t="shared" si="8"/>
        <v>Utillajes</v>
      </c>
      <c r="B573" s="21" t="s">
        <v>2263</v>
      </c>
      <c r="C573" s="21" t="s">
        <v>1903</v>
      </c>
      <c r="D573" s="21" t="s">
        <v>2264</v>
      </c>
      <c r="E573" s="21" t="s">
        <v>2265</v>
      </c>
      <c r="H573" s="21" t="s">
        <v>60</v>
      </c>
      <c r="K573" s="21" t="s">
        <v>140</v>
      </c>
      <c r="L573" s="23">
        <v>39105</v>
      </c>
      <c r="M573" s="23">
        <v>39105</v>
      </c>
      <c r="S573" s="21" t="s">
        <v>2024</v>
      </c>
      <c r="U573" s="21" t="s">
        <v>42</v>
      </c>
      <c r="V573" s="21">
        <v>0</v>
      </c>
      <c r="W573" s="21" t="s">
        <v>147</v>
      </c>
      <c r="X573" s="21" t="s">
        <v>44</v>
      </c>
    </row>
    <row r="574" spans="1:24" x14ac:dyDescent="0.25">
      <c r="A574" s="21" t="str">
        <f t="shared" si="8"/>
        <v>Utillajes</v>
      </c>
      <c r="B574" s="21" t="s">
        <v>2266</v>
      </c>
      <c r="C574" s="21" t="s">
        <v>1903</v>
      </c>
      <c r="D574" s="21" t="s">
        <v>2264</v>
      </c>
      <c r="E574" s="21" t="s">
        <v>2267</v>
      </c>
      <c r="H574" s="21" t="s">
        <v>60</v>
      </c>
      <c r="K574" s="21" t="s">
        <v>140</v>
      </c>
      <c r="L574" s="23">
        <v>39105</v>
      </c>
      <c r="M574" s="23">
        <v>39105</v>
      </c>
      <c r="S574" s="21" t="s">
        <v>2024</v>
      </c>
      <c r="U574" s="21" t="s">
        <v>42</v>
      </c>
      <c r="V574" s="21">
        <v>0</v>
      </c>
      <c r="W574" s="21" t="s">
        <v>147</v>
      </c>
      <c r="X574" s="21" t="s">
        <v>44</v>
      </c>
    </row>
    <row r="575" spans="1:24" x14ac:dyDescent="0.25">
      <c r="A575" s="21" t="str">
        <f t="shared" si="8"/>
        <v>Utillajes</v>
      </c>
      <c r="B575" s="21" t="s">
        <v>2268</v>
      </c>
      <c r="C575" s="21" t="s">
        <v>2269</v>
      </c>
      <c r="D575" s="21" t="s">
        <v>2047</v>
      </c>
      <c r="H575" s="21" t="s">
        <v>60</v>
      </c>
      <c r="K575" s="21" t="s">
        <v>140</v>
      </c>
      <c r="L575" s="23">
        <v>39133</v>
      </c>
      <c r="M575" s="23">
        <v>39133</v>
      </c>
      <c r="U575" s="21" t="s">
        <v>42</v>
      </c>
      <c r="V575" s="21">
        <v>0</v>
      </c>
      <c r="W575" s="21" t="s">
        <v>2049</v>
      </c>
      <c r="X575" s="21" t="s">
        <v>44</v>
      </c>
    </row>
    <row r="576" spans="1:24" x14ac:dyDescent="0.25">
      <c r="A576" s="21" t="str">
        <f t="shared" si="8"/>
        <v>Utillajes</v>
      </c>
      <c r="B576" s="21" t="s">
        <v>2270</v>
      </c>
      <c r="C576" s="21" t="s">
        <v>2271</v>
      </c>
      <c r="D576" s="21" t="s">
        <v>2047</v>
      </c>
      <c r="H576" s="21" t="s">
        <v>60</v>
      </c>
      <c r="K576" s="21" t="s">
        <v>140</v>
      </c>
      <c r="L576" s="23">
        <v>39133</v>
      </c>
      <c r="M576" s="23">
        <v>39133</v>
      </c>
      <c r="U576" s="21" t="s">
        <v>42</v>
      </c>
      <c r="V576" s="21">
        <v>0</v>
      </c>
      <c r="W576" s="21" t="s">
        <v>197</v>
      </c>
      <c r="X576" s="21" t="s">
        <v>44</v>
      </c>
    </row>
    <row r="577" spans="1:24" x14ac:dyDescent="0.25">
      <c r="A577" s="21" t="str">
        <f t="shared" si="8"/>
        <v>Utillajes</v>
      </c>
      <c r="B577" s="21" t="s">
        <v>2272</v>
      </c>
      <c r="C577" s="21" t="s">
        <v>2271</v>
      </c>
      <c r="D577" s="21" t="s">
        <v>2047</v>
      </c>
      <c r="H577" s="21" t="s">
        <v>60</v>
      </c>
      <c r="K577" s="21" t="s">
        <v>385</v>
      </c>
      <c r="L577" s="23">
        <v>39133</v>
      </c>
      <c r="M577" s="23">
        <v>39133</v>
      </c>
      <c r="U577" s="21" t="s">
        <v>42</v>
      </c>
      <c r="V577" s="21">
        <v>0</v>
      </c>
      <c r="W577" s="21" t="s">
        <v>197</v>
      </c>
      <c r="X577" s="21" t="s">
        <v>44</v>
      </c>
    </row>
    <row r="578" spans="1:24" x14ac:dyDescent="0.25">
      <c r="A578" s="21" t="str">
        <f t="shared" si="8"/>
        <v>Utillajes</v>
      </c>
      <c r="B578" s="21" t="s">
        <v>2273</v>
      </c>
      <c r="C578" s="21" t="s">
        <v>2271</v>
      </c>
      <c r="D578" s="21" t="s">
        <v>2047</v>
      </c>
      <c r="H578" s="21" t="s">
        <v>60</v>
      </c>
      <c r="K578" s="21" t="s">
        <v>385</v>
      </c>
      <c r="L578" s="23">
        <v>39133</v>
      </c>
      <c r="M578" s="23">
        <v>39126</v>
      </c>
      <c r="U578" s="21" t="s">
        <v>42</v>
      </c>
      <c r="V578" s="21">
        <v>0</v>
      </c>
      <c r="W578" s="21" t="s">
        <v>197</v>
      </c>
      <c r="X578" s="21" t="s">
        <v>44</v>
      </c>
    </row>
    <row r="579" spans="1:24" x14ac:dyDescent="0.25">
      <c r="A579" s="21" t="str">
        <f t="shared" si="8"/>
        <v>Utillajes</v>
      </c>
      <c r="B579" s="21" t="s">
        <v>2274</v>
      </c>
      <c r="C579" s="21" t="s">
        <v>2271</v>
      </c>
      <c r="D579" s="21" t="s">
        <v>2047</v>
      </c>
      <c r="H579" s="21" t="s">
        <v>60</v>
      </c>
      <c r="K579" s="21" t="s">
        <v>385</v>
      </c>
      <c r="L579" s="23">
        <v>39133</v>
      </c>
      <c r="M579" s="23">
        <v>39126</v>
      </c>
      <c r="U579" s="21" t="s">
        <v>42</v>
      </c>
      <c r="V579" s="21">
        <v>0</v>
      </c>
      <c r="W579" s="21" t="s">
        <v>197</v>
      </c>
      <c r="X579" s="21" t="s">
        <v>44</v>
      </c>
    </row>
    <row r="580" spans="1:24" x14ac:dyDescent="0.25">
      <c r="A580" s="21" t="str">
        <f t="shared" ref="A580:A643" si="9">+IF(A579="",B579,A579)</f>
        <v>Utillajes</v>
      </c>
      <c r="B580" s="21" t="s">
        <v>2275</v>
      </c>
      <c r="C580" s="21" t="s">
        <v>2271</v>
      </c>
      <c r="D580" s="21" t="s">
        <v>2047</v>
      </c>
      <c r="H580" s="21" t="s">
        <v>60</v>
      </c>
      <c r="K580" s="21" t="s">
        <v>385</v>
      </c>
      <c r="L580" s="23">
        <v>39133</v>
      </c>
      <c r="M580" s="23">
        <v>39133</v>
      </c>
      <c r="U580" s="21" t="s">
        <v>42</v>
      </c>
      <c r="V580" s="21">
        <v>0</v>
      </c>
      <c r="W580" s="21" t="s">
        <v>197</v>
      </c>
      <c r="X580" s="21" t="s">
        <v>44</v>
      </c>
    </row>
    <row r="581" spans="1:24" x14ac:dyDescent="0.25">
      <c r="A581" s="21" t="str">
        <f t="shared" si="9"/>
        <v>Utillajes</v>
      </c>
      <c r="B581" s="21" t="s">
        <v>2276</v>
      </c>
      <c r="C581" s="21" t="s">
        <v>2277</v>
      </c>
      <c r="D581" s="21" t="s">
        <v>2278</v>
      </c>
      <c r="H581" s="21" t="s">
        <v>60</v>
      </c>
      <c r="K581" s="21" t="s">
        <v>140</v>
      </c>
      <c r="L581" s="23">
        <v>39133</v>
      </c>
      <c r="M581" s="23">
        <v>39133</v>
      </c>
      <c r="U581" s="21" t="s">
        <v>42</v>
      </c>
      <c r="V581" s="21">
        <v>0</v>
      </c>
      <c r="W581" s="21" t="s">
        <v>2049</v>
      </c>
      <c r="X581" s="21" t="s">
        <v>44</v>
      </c>
    </row>
    <row r="582" spans="1:24" x14ac:dyDescent="0.25">
      <c r="A582" s="21" t="str">
        <f t="shared" si="9"/>
        <v>Utillajes</v>
      </c>
      <c r="B582" s="21" t="s">
        <v>2279</v>
      </c>
      <c r="C582" s="21" t="s">
        <v>2277</v>
      </c>
      <c r="D582" s="21" t="s">
        <v>2278</v>
      </c>
      <c r="H582" s="21" t="s">
        <v>60</v>
      </c>
      <c r="K582" s="21" t="s">
        <v>385</v>
      </c>
      <c r="L582" s="23">
        <v>39133</v>
      </c>
      <c r="M582" s="23">
        <v>39133</v>
      </c>
      <c r="U582" s="21" t="s">
        <v>42</v>
      </c>
      <c r="V582" s="21">
        <v>0</v>
      </c>
      <c r="W582" s="21" t="s">
        <v>197</v>
      </c>
      <c r="X582" s="21" t="s">
        <v>44</v>
      </c>
    </row>
    <row r="583" spans="1:24" x14ac:dyDescent="0.25">
      <c r="A583" s="21" t="str">
        <f t="shared" si="9"/>
        <v>Utillajes</v>
      </c>
      <c r="B583" s="21" t="s">
        <v>2280</v>
      </c>
      <c r="C583" s="21" t="s">
        <v>2277</v>
      </c>
      <c r="D583" s="21" t="s">
        <v>2278</v>
      </c>
      <c r="H583" s="21" t="s">
        <v>60</v>
      </c>
      <c r="K583" s="21" t="s">
        <v>385</v>
      </c>
      <c r="L583" s="23">
        <v>39133</v>
      </c>
      <c r="M583" s="23">
        <v>39133</v>
      </c>
      <c r="U583" s="21" t="s">
        <v>42</v>
      </c>
      <c r="V583" s="21">
        <v>0</v>
      </c>
      <c r="W583" s="21" t="s">
        <v>197</v>
      </c>
      <c r="X583" s="21" t="s">
        <v>44</v>
      </c>
    </row>
    <row r="584" spans="1:24" x14ac:dyDescent="0.25">
      <c r="A584" s="21" t="str">
        <f t="shared" si="9"/>
        <v>Utillajes</v>
      </c>
      <c r="B584" s="21" t="s">
        <v>2281</v>
      </c>
      <c r="C584" s="21" t="s">
        <v>2277</v>
      </c>
      <c r="D584" s="21" t="s">
        <v>2278</v>
      </c>
      <c r="H584" s="21" t="s">
        <v>60</v>
      </c>
      <c r="K584" s="21" t="s">
        <v>385</v>
      </c>
      <c r="L584" s="23">
        <v>39133</v>
      </c>
      <c r="M584" s="23">
        <v>39133</v>
      </c>
      <c r="U584" s="21" t="s">
        <v>42</v>
      </c>
      <c r="V584" s="21">
        <v>0</v>
      </c>
      <c r="W584" s="21" t="s">
        <v>197</v>
      </c>
      <c r="X584" s="21" t="s">
        <v>44</v>
      </c>
    </row>
    <row r="585" spans="1:24" x14ac:dyDescent="0.25">
      <c r="A585" s="21" t="str">
        <f t="shared" si="9"/>
        <v>Utillajes</v>
      </c>
      <c r="B585" s="21" t="s">
        <v>2282</v>
      </c>
      <c r="C585" s="21" t="s">
        <v>2283</v>
      </c>
      <c r="D585" s="21" t="s">
        <v>2284</v>
      </c>
      <c r="E585" s="21" t="s">
        <v>2285</v>
      </c>
      <c r="F585" s="21" t="s">
        <v>2137</v>
      </c>
      <c r="H585" s="21" t="s">
        <v>60</v>
      </c>
      <c r="K585" s="21" t="s">
        <v>140</v>
      </c>
      <c r="L585" s="23">
        <v>39136</v>
      </c>
      <c r="M585" s="23">
        <v>39140</v>
      </c>
      <c r="S585" s="21" t="s">
        <v>2024</v>
      </c>
      <c r="U585" s="21" t="s">
        <v>42</v>
      </c>
      <c r="V585" s="21">
        <v>0</v>
      </c>
      <c r="W585" s="21" t="s">
        <v>147</v>
      </c>
      <c r="X585" s="21" t="s">
        <v>44</v>
      </c>
    </row>
    <row r="586" spans="1:24" x14ac:dyDescent="0.25">
      <c r="A586" s="21" t="str">
        <f t="shared" si="9"/>
        <v>Utillajes</v>
      </c>
      <c r="B586" s="21" t="s">
        <v>2286</v>
      </c>
      <c r="C586" s="21" t="s">
        <v>2283</v>
      </c>
      <c r="D586" s="21" t="s">
        <v>2284</v>
      </c>
      <c r="E586" s="21" t="s">
        <v>2285</v>
      </c>
      <c r="F586" s="21" t="s">
        <v>2137</v>
      </c>
      <c r="H586" s="21" t="s">
        <v>60</v>
      </c>
      <c r="K586" s="21" t="s">
        <v>140</v>
      </c>
      <c r="L586" s="23">
        <v>39136</v>
      </c>
      <c r="M586" s="23">
        <v>39140</v>
      </c>
      <c r="S586" s="21" t="s">
        <v>2024</v>
      </c>
      <c r="U586" s="21" t="s">
        <v>42</v>
      </c>
      <c r="V586" s="21">
        <v>0</v>
      </c>
      <c r="W586" s="21" t="s">
        <v>147</v>
      </c>
      <c r="X586" s="21" t="s">
        <v>44</v>
      </c>
    </row>
    <row r="587" spans="1:24" x14ac:dyDescent="0.25">
      <c r="A587" s="21" t="str">
        <f t="shared" si="9"/>
        <v>Utillajes</v>
      </c>
      <c r="B587" s="21" t="s">
        <v>2287</v>
      </c>
      <c r="C587" s="21" t="s">
        <v>2283</v>
      </c>
      <c r="D587" s="21" t="s">
        <v>2284</v>
      </c>
      <c r="E587" s="21" t="s">
        <v>2285</v>
      </c>
      <c r="F587" s="21" t="s">
        <v>2137</v>
      </c>
      <c r="H587" s="21" t="s">
        <v>60</v>
      </c>
      <c r="K587" s="21" t="s">
        <v>140</v>
      </c>
      <c r="L587" s="23">
        <v>39136</v>
      </c>
      <c r="M587" s="23">
        <v>39140</v>
      </c>
      <c r="S587" s="21" t="s">
        <v>2024</v>
      </c>
      <c r="U587" s="21" t="s">
        <v>42</v>
      </c>
      <c r="V587" s="21">
        <v>0</v>
      </c>
      <c r="W587" s="21" t="s">
        <v>147</v>
      </c>
      <c r="X587" s="21" t="s">
        <v>44</v>
      </c>
    </row>
    <row r="588" spans="1:24" x14ac:dyDescent="0.25">
      <c r="A588" s="21" t="str">
        <f t="shared" si="9"/>
        <v>Utillajes</v>
      </c>
      <c r="B588" s="21" t="s">
        <v>2288</v>
      </c>
      <c r="C588" s="21" t="s">
        <v>2283</v>
      </c>
      <c r="D588" s="21" t="s">
        <v>2284</v>
      </c>
      <c r="E588" s="21" t="s">
        <v>2285</v>
      </c>
      <c r="F588" s="21" t="s">
        <v>2137</v>
      </c>
      <c r="H588" s="21" t="s">
        <v>60</v>
      </c>
      <c r="K588" s="21" t="s">
        <v>140</v>
      </c>
      <c r="L588" s="23">
        <v>39136</v>
      </c>
      <c r="M588" s="23">
        <v>39140</v>
      </c>
      <c r="S588" s="21" t="s">
        <v>2024</v>
      </c>
      <c r="U588" s="21" t="s">
        <v>42</v>
      </c>
      <c r="V588" s="21">
        <v>0</v>
      </c>
      <c r="W588" s="21" t="s">
        <v>147</v>
      </c>
      <c r="X588" s="21" t="s">
        <v>44</v>
      </c>
    </row>
    <row r="589" spans="1:24" x14ac:dyDescent="0.25">
      <c r="A589" s="21" t="str">
        <f t="shared" si="9"/>
        <v>Utillajes</v>
      </c>
      <c r="B589" s="21" t="s">
        <v>2291</v>
      </c>
      <c r="C589" s="21" t="s">
        <v>2292</v>
      </c>
      <c r="D589" s="21" t="s">
        <v>2293</v>
      </c>
      <c r="E589" s="21" t="s">
        <v>2294</v>
      </c>
      <c r="K589" s="21" t="s">
        <v>385</v>
      </c>
      <c r="L589" s="23">
        <v>39156</v>
      </c>
      <c r="U589" s="21" t="s">
        <v>42</v>
      </c>
      <c r="V589" s="21">
        <v>0</v>
      </c>
      <c r="W589" s="21" t="s">
        <v>147</v>
      </c>
      <c r="X589" s="21" t="s">
        <v>44</v>
      </c>
    </row>
    <row r="590" spans="1:24" x14ac:dyDescent="0.25">
      <c r="A590" s="21" t="str">
        <f t="shared" si="9"/>
        <v>Utillajes</v>
      </c>
      <c r="B590" s="21" t="s">
        <v>2295</v>
      </c>
      <c r="C590" s="21" t="s">
        <v>2296</v>
      </c>
      <c r="D590" s="21" t="s">
        <v>2297</v>
      </c>
      <c r="E590" s="21" t="s">
        <v>2298</v>
      </c>
      <c r="F590" s="21" t="s">
        <v>2299</v>
      </c>
      <c r="H590" s="21" t="s">
        <v>60</v>
      </c>
      <c r="K590" s="21" t="s">
        <v>140</v>
      </c>
      <c r="L590" s="23">
        <v>39153</v>
      </c>
      <c r="M590" s="23">
        <v>39157</v>
      </c>
      <c r="S590" s="21" t="s">
        <v>2024</v>
      </c>
      <c r="U590" s="21" t="s">
        <v>42</v>
      </c>
      <c r="V590" s="21">
        <v>0</v>
      </c>
      <c r="W590" s="21" t="s">
        <v>2049</v>
      </c>
      <c r="X590" s="21" t="s">
        <v>44</v>
      </c>
    </row>
    <row r="591" spans="1:24" x14ac:dyDescent="0.25">
      <c r="A591" s="21" t="str">
        <f t="shared" si="9"/>
        <v>Utillajes</v>
      </c>
      <c r="B591" s="21" t="s">
        <v>2300</v>
      </c>
      <c r="C591" s="21" t="s">
        <v>2301</v>
      </c>
      <c r="D591" s="21" t="s">
        <v>2302</v>
      </c>
      <c r="E591" s="21" t="s">
        <v>2303</v>
      </c>
      <c r="F591" s="21" t="s">
        <v>382</v>
      </c>
      <c r="H591" s="21" t="s">
        <v>60</v>
      </c>
      <c r="J591" s="21" t="s">
        <v>377</v>
      </c>
      <c r="K591" s="21" t="s">
        <v>378</v>
      </c>
      <c r="L591" s="23">
        <v>39097</v>
      </c>
      <c r="M591" s="23">
        <v>39146</v>
      </c>
      <c r="S591" s="21" t="s">
        <v>356</v>
      </c>
      <c r="T591" s="21" t="s">
        <v>2304</v>
      </c>
      <c r="U591" s="21" t="s">
        <v>42</v>
      </c>
      <c r="V591" s="21">
        <v>1018.92</v>
      </c>
      <c r="W591" s="21" t="s">
        <v>2305</v>
      </c>
      <c r="X591" s="21" t="s">
        <v>44</v>
      </c>
    </row>
    <row r="592" spans="1:24" x14ac:dyDescent="0.25">
      <c r="A592" s="21" t="str">
        <f t="shared" si="9"/>
        <v>Utillajes</v>
      </c>
      <c r="B592" s="21" t="s">
        <v>2306</v>
      </c>
      <c r="C592" s="21" t="s">
        <v>2307</v>
      </c>
      <c r="D592" s="21" t="s">
        <v>2308</v>
      </c>
      <c r="F592" s="21" t="s">
        <v>382</v>
      </c>
      <c r="G592" s="21" t="s">
        <v>2309</v>
      </c>
      <c r="H592" s="21" t="s">
        <v>60</v>
      </c>
      <c r="K592" s="21" t="s">
        <v>378</v>
      </c>
      <c r="L592" s="23">
        <v>39097</v>
      </c>
      <c r="M592" s="23">
        <v>39146</v>
      </c>
      <c r="S592" s="21" t="s">
        <v>356</v>
      </c>
      <c r="U592" s="21" t="s">
        <v>42</v>
      </c>
      <c r="V592" s="21">
        <v>28.55</v>
      </c>
      <c r="W592" s="21" t="s">
        <v>2310</v>
      </c>
      <c r="X592" s="21" t="s">
        <v>44</v>
      </c>
    </row>
    <row r="593" spans="1:30" x14ac:dyDescent="0.25">
      <c r="A593" s="21" t="str">
        <f t="shared" si="9"/>
        <v>Utillajes</v>
      </c>
      <c r="B593" s="21" t="s">
        <v>2311</v>
      </c>
      <c r="C593" s="21" t="s">
        <v>2307</v>
      </c>
      <c r="D593" s="21" t="s">
        <v>2308</v>
      </c>
      <c r="F593" s="21" t="s">
        <v>382</v>
      </c>
      <c r="G593" s="21" t="s">
        <v>2309</v>
      </c>
      <c r="H593" s="21" t="s">
        <v>60</v>
      </c>
      <c r="K593" s="21" t="s">
        <v>378</v>
      </c>
      <c r="L593" s="23">
        <v>39097</v>
      </c>
      <c r="M593" s="23">
        <v>39146</v>
      </c>
      <c r="S593" s="21" t="s">
        <v>356</v>
      </c>
      <c r="U593" s="21" t="s">
        <v>42</v>
      </c>
      <c r="V593" s="21">
        <v>28.55</v>
      </c>
      <c r="W593" s="21" t="s">
        <v>2310</v>
      </c>
      <c r="X593" s="21" t="s">
        <v>44</v>
      </c>
    </row>
    <row r="594" spans="1:30" x14ac:dyDescent="0.25">
      <c r="A594" s="21" t="str">
        <f t="shared" si="9"/>
        <v>Utillajes</v>
      </c>
      <c r="B594" s="21" t="s">
        <v>2312</v>
      </c>
      <c r="C594" s="21" t="s">
        <v>2307</v>
      </c>
      <c r="D594" s="21" t="s">
        <v>2308</v>
      </c>
      <c r="F594" s="21" t="s">
        <v>382</v>
      </c>
      <c r="G594" s="21" t="s">
        <v>2309</v>
      </c>
      <c r="H594" s="21" t="s">
        <v>60</v>
      </c>
      <c r="K594" s="21" t="s">
        <v>378</v>
      </c>
      <c r="L594" s="23">
        <v>39097</v>
      </c>
      <c r="M594" s="23">
        <v>39146</v>
      </c>
      <c r="S594" s="21" t="s">
        <v>356</v>
      </c>
      <c r="U594" s="21" t="s">
        <v>42</v>
      </c>
      <c r="V594" s="21">
        <v>28.55</v>
      </c>
      <c r="W594" s="21" t="s">
        <v>2310</v>
      </c>
      <c r="X594" s="21" t="s">
        <v>44</v>
      </c>
    </row>
    <row r="595" spans="1:30" x14ac:dyDescent="0.25">
      <c r="A595" s="21" t="str">
        <f t="shared" si="9"/>
        <v>Utillajes</v>
      </c>
      <c r="B595" s="21" t="s">
        <v>2313</v>
      </c>
      <c r="C595" s="21" t="s">
        <v>2307</v>
      </c>
      <c r="D595" s="21" t="s">
        <v>2308</v>
      </c>
      <c r="F595" s="21" t="s">
        <v>382</v>
      </c>
      <c r="G595" s="21" t="s">
        <v>2309</v>
      </c>
      <c r="H595" s="21" t="s">
        <v>60</v>
      </c>
      <c r="K595" s="21" t="s">
        <v>378</v>
      </c>
      <c r="L595" s="23">
        <v>39097</v>
      </c>
      <c r="M595" s="23">
        <v>39146</v>
      </c>
      <c r="S595" s="21" t="s">
        <v>356</v>
      </c>
      <c r="U595" s="21" t="s">
        <v>42</v>
      </c>
      <c r="V595" s="21">
        <v>28.55</v>
      </c>
      <c r="W595" s="21" t="s">
        <v>2310</v>
      </c>
      <c r="X595" s="21" t="s">
        <v>44</v>
      </c>
    </row>
    <row r="596" spans="1:30" x14ac:dyDescent="0.25">
      <c r="A596" s="21" t="str">
        <f t="shared" si="9"/>
        <v>Utillajes</v>
      </c>
      <c r="B596" s="21" t="s">
        <v>2314</v>
      </c>
      <c r="C596" s="21" t="s">
        <v>2307</v>
      </c>
      <c r="D596" s="21" t="s">
        <v>2308</v>
      </c>
      <c r="F596" s="21" t="s">
        <v>382</v>
      </c>
      <c r="G596" s="21" t="s">
        <v>2309</v>
      </c>
      <c r="H596" s="21" t="s">
        <v>60</v>
      </c>
      <c r="K596" s="21" t="s">
        <v>378</v>
      </c>
      <c r="L596" s="23">
        <v>39097</v>
      </c>
      <c r="M596" s="23">
        <v>39146</v>
      </c>
      <c r="S596" s="21" t="s">
        <v>356</v>
      </c>
      <c r="U596" s="21" t="s">
        <v>42</v>
      </c>
      <c r="V596" s="21">
        <v>28.55</v>
      </c>
      <c r="W596" s="21" t="s">
        <v>2310</v>
      </c>
      <c r="X596" s="21" t="s">
        <v>44</v>
      </c>
    </row>
    <row r="597" spans="1:30" x14ac:dyDescent="0.25">
      <c r="A597" s="21" t="str">
        <f t="shared" si="9"/>
        <v>Utillajes</v>
      </c>
      <c r="B597" s="21" t="s">
        <v>2315</v>
      </c>
      <c r="C597" s="21" t="s">
        <v>2307</v>
      </c>
      <c r="D597" s="21" t="s">
        <v>2308</v>
      </c>
      <c r="F597" s="21" t="s">
        <v>382</v>
      </c>
      <c r="G597" s="21" t="s">
        <v>2309</v>
      </c>
      <c r="H597" s="21" t="s">
        <v>60</v>
      </c>
      <c r="K597" s="21" t="s">
        <v>378</v>
      </c>
      <c r="L597" s="23">
        <v>39097</v>
      </c>
      <c r="M597" s="23">
        <v>39146</v>
      </c>
      <c r="S597" s="21" t="s">
        <v>356</v>
      </c>
      <c r="U597" s="21" t="s">
        <v>42</v>
      </c>
      <c r="V597" s="21">
        <v>28.55</v>
      </c>
      <c r="W597" s="21" t="s">
        <v>2310</v>
      </c>
      <c r="X597" s="21" t="s">
        <v>44</v>
      </c>
    </row>
    <row r="598" spans="1:30" x14ac:dyDescent="0.25">
      <c r="A598" s="21" t="str">
        <f t="shared" si="9"/>
        <v>Utillajes</v>
      </c>
      <c r="B598" s="21" t="s">
        <v>2316</v>
      </c>
      <c r="C598" s="21" t="s">
        <v>2317</v>
      </c>
      <c r="D598" s="21" t="s">
        <v>2318</v>
      </c>
      <c r="F598" s="21" t="s">
        <v>382</v>
      </c>
      <c r="G598" s="21" t="s">
        <v>2319</v>
      </c>
      <c r="H598" s="21" t="s">
        <v>60</v>
      </c>
      <c r="K598" s="21" t="s">
        <v>311</v>
      </c>
      <c r="L598" s="23">
        <v>39097</v>
      </c>
      <c r="M598" s="23">
        <v>39146</v>
      </c>
      <c r="S598" s="21" t="s">
        <v>356</v>
      </c>
      <c r="T598" s="21" t="s">
        <v>2320</v>
      </c>
      <c r="U598" s="21" t="s">
        <v>42</v>
      </c>
      <c r="V598" s="21">
        <v>28.55</v>
      </c>
      <c r="W598" s="21" t="s">
        <v>762</v>
      </c>
      <c r="X598" s="21" t="s">
        <v>44</v>
      </c>
      <c r="AD598" s="23">
        <v>39146</v>
      </c>
    </row>
    <row r="599" spans="1:30" x14ac:dyDescent="0.25">
      <c r="A599" s="21" t="str">
        <f t="shared" si="9"/>
        <v>Utillajes</v>
      </c>
      <c r="B599" s="21" t="s">
        <v>2321</v>
      </c>
      <c r="C599" s="21" t="s">
        <v>2322</v>
      </c>
      <c r="D599" s="21" t="s">
        <v>2323</v>
      </c>
      <c r="F599" s="21" t="s">
        <v>382</v>
      </c>
      <c r="G599" s="21" t="s">
        <v>2324</v>
      </c>
      <c r="H599" s="21" t="s">
        <v>60</v>
      </c>
      <c r="J599" s="21" t="s">
        <v>310</v>
      </c>
      <c r="K599" s="21" t="s">
        <v>311</v>
      </c>
      <c r="L599" s="23">
        <v>39097</v>
      </c>
      <c r="M599" s="23">
        <v>39146</v>
      </c>
      <c r="S599" s="21" t="s">
        <v>356</v>
      </c>
      <c r="T599" s="21" t="s">
        <v>2320</v>
      </c>
      <c r="U599" s="21" t="s">
        <v>42</v>
      </c>
      <c r="V599" s="21">
        <v>34.4</v>
      </c>
      <c r="W599" s="21" t="s">
        <v>762</v>
      </c>
      <c r="X599" s="21" t="s">
        <v>44</v>
      </c>
      <c r="AD599" s="23">
        <v>39146</v>
      </c>
    </row>
    <row r="600" spans="1:30" x14ac:dyDescent="0.25">
      <c r="A600" s="21" t="str">
        <f t="shared" si="9"/>
        <v>Utillajes</v>
      </c>
      <c r="B600" s="21" t="s">
        <v>2325</v>
      </c>
      <c r="C600" s="21" t="s">
        <v>2326</v>
      </c>
      <c r="D600" s="21" t="s">
        <v>2326</v>
      </c>
      <c r="F600" s="21" t="s">
        <v>382</v>
      </c>
      <c r="G600" s="21" t="s">
        <v>2327</v>
      </c>
      <c r="H600" s="21" t="s">
        <v>60</v>
      </c>
      <c r="J600" s="21" t="s">
        <v>310</v>
      </c>
      <c r="K600" s="21" t="s">
        <v>311</v>
      </c>
      <c r="L600" s="23">
        <v>39097</v>
      </c>
      <c r="M600" s="23">
        <v>39146</v>
      </c>
      <c r="S600" s="21" t="s">
        <v>356</v>
      </c>
      <c r="T600" s="21" t="s">
        <v>2320</v>
      </c>
      <c r="U600" s="21" t="s">
        <v>42</v>
      </c>
      <c r="V600" s="21">
        <v>20.47</v>
      </c>
      <c r="W600" s="21" t="s">
        <v>762</v>
      </c>
      <c r="X600" s="21" t="s">
        <v>44</v>
      </c>
      <c r="AD600" s="23">
        <v>39146</v>
      </c>
    </row>
    <row r="601" spans="1:30" x14ac:dyDescent="0.25">
      <c r="A601" s="21" t="str">
        <f t="shared" si="9"/>
        <v>Utillajes</v>
      </c>
      <c r="B601" s="21" t="s">
        <v>2328</v>
      </c>
      <c r="C601" s="21" t="s">
        <v>2329</v>
      </c>
      <c r="D601" s="21" t="s">
        <v>2330</v>
      </c>
      <c r="F601" s="21" t="s">
        <v>382</v>
      </c>
      <c r="G601" s="21" t="s">
        <v>2331</v>
      </c>
      <c r="H601" s="21" t="s">
        <v>60</v>
      </c>
      <c r="J601" s="21" t="s">
        <v>310</v>
      </c>
      <c r="K601" s="21" t="s">
        <v>311</v>
      </c>
      <c r="L601" s="23">
        <v>39097</v>
      </c>
      <c r="M601" s="23">
        <v>39146</v>
      </c>
      <c r="S601" s="21" t="s">
        <v>356</v>
      </c>
      <c r="T601" s="21" t="s">
        <v>2320</v>
      </c>
      <c r="U601" s="21" t="s">
        <v>42</v>
      </c>
      <c r="V601" s="21">
        <v>26.78</v>
      </c>
      <c r="W601" s="21" t="s">
        <v>762</v>
      </c>
      <c r="X601" s="21" t="s">
        <v>44</v>
      </c>
    </row>
    <row r="602" spans="1:30" x14ac:dyDescent="0.25">
      <c r="A602" s="21" t="str">
        <f t="shared" si="9"/>
        <v>Utillajes</v>
      </c>
      <c r="B602" s="21" t="s">
        <v>2332</v>
      </c>
      <c r="C602" s="21" t="s">
        <v>2333</v>
      </c>
      <c r="D602" s="21" t="s">
        <v>2334</v>
      </c>
      <c r="F602" s="21" t="s">
        <v>382</v>
      </c>
      <c r="G602" s="21" t="s">
        <v>2335</v>
      </c>
      <c r="H602" s="21" t="s">
        <v>60</v>
      </c>
      <c r="J602" s="21" t="s">
        <v>310</v>
      </c>
      <c r="K602" s="21" t="s">
        <v>311</v>
      </c>
      <c r="L602" s="23">
        <v>39097</v>
      </c>
      <c r="M602" s="23">
        <v>39146</v>
      </c>
      <c r="S602" s="21" t="s">
        <v>356</v>
      </c>
      <c r="T602" s="21" t="s">
        <v>2320</v>
      </c>
      <c r="U602" s="21" t="s">
        <v>42</v>
      </c>
      <c r="V602" s="21">
        <v>98.96</v>
      </c>
      <c r="W602" s="21" t="s">
        <v>762</v>
      </c>
      <c r="X602" s="21" t="s">
        <v>44</v>
      </c>
    </row>
    <row r="603" spans="1:30" x14ac:dyDescent="0.25">
      <c r="A603" s="21" t="str">
        <f t="shared" si="9"/>
        <v>Utillajes</v>
      </c>
      <c r="B603" s="21" t="s">
        <v>2336</v>
      </c>
      <c r="C603" s="21" t="s">
        <v>2337</v>
      </c>
      <c r="D603" s="21" t="s">
        <v>2338</v>
      </c>
      <c r="F603" s="21" t="s">
        <v>382</v>
      </c>
      <c r="G603" s="21" t="s">
        <v>2339</v>
      </c>
      <c r="H603" s="21" t="s">
        <v>60</v>
      </c>
      <c r="J603" s="21" t="s">
        <v>310</v>
      </c>
      <c r="K603" s="21" t="s">
        <v>311</v>
      </c>
      <c r="L603" s="23">
        <v>39097</v>
      </c>
      <c r="M603" s="23">
        <v>39146</v>
      </c>
      <c r="S603" s="21" t="s">
        <v>356</v>
      </c>
      <c r="T603" s="21" t="s">
        <v>2320</v>
      </c>
      <c r="U603" s="21" t="s">
        <v>42</v>
      </c>
      <c r="V603" s="21">
        <v>5.34</v>
      </c>
      <c r="W603" s="21" t="s">
        <v>762</v>
      </c>
      <c r="X603" s="21" t="s">
        <v>44</v>
      </c>
    </row>
    <row r="604" spans="1:30" x14ac:dyDescent="0.25">
      <c r="A604" s="21" t="str">
        <f t="shared" si="9"/>
        <v>Utillajes</v>
      </c>
      <c r="B604" s="21" t="s">
        <v>2340</v>
      </c>
      <c r="C604" s="21" t="s">
        <v>1005</v>
      </c>
      <c r="D604" s="21" t="s">
        <v>2341</v>
      </c>
      <c r="F604" s="21" t="s">
        <v>382</v>
      </c>
      <c r="G604" s="21" t="s">
        <v>2342</v>
      </c>
      <c r="H604" s="21" t="s">
        <v>60</v>
      </c>
      <c r="J604" s="21" t="s">
        <v>310</v>
      </c>
      <c r="K604" s="21" t="s">
        <v>311</v>
      </c>
      <c r="L604" s="23">
        <v>39097</v>
      </c>
      <c r="M604" s="23">
        <v>39146</v>
      </c>
      <c r="S604" s="21" t="s">
        <v>356</v>
      </c>
      <c r="T604" s="21" t="s">
        <v>2320</v>
      </c>
      <c r="U604" s="21" t="s">
        <v>42</v>
      </c>
      <c r="V604" s="21">
        <v>48</v>
      </c>
      <c r="W604" s="21" t="s">
        <v>762</v>
      </c>
      <c r="X604" s="21" t="s">
        <v>44</v>
      </c>
    </row>
    <row r="605" spans="1:30" x14ac:dyDescent="0.25">
      <c r="A605" s="21" t="str">
        <f t="shared" si="9"/>
        <v>Utillajes</v>
      </c>
      <c r="B605" s="21" t="s">
        <v>2343</v>
      </c>
      <c r="C605" s="21" t="s">
        <v>2344</v>
      </c>
      <c r="D605" s="21" t="s">
        <v>2345</v>
      </c>
      <c r="F605" s="21" t="s">
        <v>2346</v>
      </c>
      <c r="G605" s="21" t="s">
        <v>2347</v>
      </c>
      <c r="H605" s="21" t="s">
        <v>60</v>
      </c>
      <c r="J605" s="21" t="s">
        <v>310</v>
      </c>
      <c r="K605" s="21" t="s">
        <v>311</v>
      </c>
      <c r="L605" s="23">
        <v>39035</v>
      </c>
      <c r="M605" s="23">
        <v>39097</v>
      </c>
      <c r="S605" s="21" t="s">
        <v>365</v>
      </c>
      <c r="T605" s="21" t="s">
        <v>2348</v>
      </c>
      <c r="U605" s="21" t="s">
        <v>42</v>
      </c>
      <c r="V605" s="21">
        <v>59</v>
      </c>
      <c r="W605" s="21" t="s">
        <v>762</v>
      </c>
      <c r="X605" s="21" t="s">
        <v>44</v>
      </c>
      <c r="AD605" s="23">
        <v>39097</v>
      </c>
    </row>
    <row r="606" spans="1:30" x14ac:dyDescent="0.25">
      <c r="A606" s="21" t="str">
        <f t="shared" si="9"/>
        <v>Utillajes</v>
      </c>
      <c r="B606" s="21" t="s">
        <v>2349</v>
      </c>
      <c r="C606" s="21" t="s">
        <v>2350</v>
      </c>
      <c r="D606" s="21" t="s">
        <v>2351</v>
      </c>
      <c r="F606" s="21" t="s">
        <v>2346</v>
      </c>
      <c r="G606" s="21" t="s">
        <v>2352</v>
      </c>
      <c r="H606" s="21" t="s">
        <v>60</v>
      </c>
      <c r="J606" s="21" t="s">
        <v>310</v>
      </c>
      <c r="K606" s="21" t="s">
        <v>311</v>
      </c>
      <c r="L606" s="23">
        <v>39035</v>
      </c>
      <c r="M606" s="23">
        <v>39097</v>
      </c>
      <c r="S606" s="21" t="s">
        <v>365</v>
      </c>
      <c r="T606" s="21" t="s">
        <v>2348</v>
      </c>
      <c r="U606" s="21" t="s">
        <v>42</v>
      </c>
      <c r="V606" s="21">
        <v>23</v>
      </c>
      <c r="W606" s="21" t="s">
        <v>762</v>
      </c>
      <c r="X606" s="21" t="s">
        <v>44</v>
      </c>
      <c r="AD606" s="23">
        <v>39097</v>
      </c>
    </row>
    <row r="607" spans="1:30" x14ac:dyDescent="0.25">
      <c r="A607" s="21" t="str">
        <f t="shared" si="9"/>
        <v>Utillajes</v>
      </c>
      <c r="B607" s="21" t="s">
        <v>2353</v>
      </c>
      <c r="C607" s="21" t="s">
        <v>2354</v>
      </c>
      <c r="D607" s="21" t="s">
        <v>2355</v>
      </c>
      <c r="E607" s="21" t="s">
        <v>2356</v>
      </c>
      <c r="F607" s="21" t="s">
        <v>382</v>
      </c>
      <c r="G607" s="21" t="s">
        <v>2356</v>
      </c>
      <c r="H607" s="21" t="s">
        <v>60</v>
      </c>
      <c r="J607" s="21" t="s">
        <v>310</v>
      </c>
      <c r="K607" s="21" t="s">
        <v>311</v>
      </c>
      <c r="L607" s="23">
        <v>39097</v>
      </c>
      <c r="M607" s="23">
        <v>39146</v>
      </c>
      <c r="Q607" s="23">
        <v>43607</v>
      </c>
      <c r="R607" s="23">
        <v>43607</v>
      </c>
      <c r="S607" s="21" t="s">
        <v>356</v>
      </c>
      <c r="T607" s="21" t="s">
        <v>2357</v>
      </c>
      <c r="U607" s="21" t="s">
        <v>42</v>
      </c>
      <c r="V607" s="21">
        <v>5581.98</v>
      </c>
      <c r="W607" s="21" t="s">
        <v>762</v>
      </c>
      <c r="X607" s="21" t="s">
        <v>44</v>
      </c>
      <c r="AA607" s="21" t="s">
        <v>113</v>
      </c>
      <c r="AD607" s="23">
        <v>39146</v>
      </c>
    </row>
    <row r="608" spans="1:30" x14ac:dyDescent="0.25">
      <c r="A608" s="21" t="str">
        <f t="shared" si="9"/>
        <v>Utillajes</v>
      </c>
      <c r="B608" s="21" t="s">
        <v>2358</v>
      </c>
      <c r="C608" s="21" t="s">
        <v>2359</v>
      </c>
      <c r="D608" s="21" t="s">
        <v>2360</v>
      </c>
      <c r="F608" s="21" t="s">
        <v>382</v>
      </c>
      <c r="G608" s="21" t="s">
        <v>2361</v>
      </c>
      <c r="H608" s="21" t="s">
        <v>60</v>
      </c>
      <c r="J608" s="21" t="s">
        <v>310</v>
      </c>
      <c r="K608" s="21" t="s">
        <v>311</v>
      </c>
      <c r="L608" s="23">
        <v>39097</v>
      </c>
      <c r="M608" s="23">
        <v>39146</v>
      </c>
      <c r="S608" s="21" t="s">
        <v>356</v>
      </c>
      <c r="T608" s="21" t="s">
        <v>2362</v>
      </c>
      <c r="U608" s="21" t="s">
        <v>42</v>
      </c>
      <c r="V608" s="21">
        <v>5581.98</v>
      </c>
      <c r="W608" s="21" t="s">
        <v>762</v>
      </c>
      <c r="X608" s="21" t="s">
        <v>44</v>
      </c>
    </row>
    <row r="609" spans="1:30" x14ac:dyDescent="0.25">
      <c r="A609" s="21" t="str">
        <f t="shared" si="9"/>
        <v>Utillajes</v>
      </c>
      <c r="B609" s="21" t="s">
        <v>2363</v>
      </c>
      <c r="C609" s="21" t="s">
        <v>2364</v>
      </c>
      <c r="D609" s="21" t="s">
        <v>2365</v>
      </c>
      <c r="F609" s="21" t="s">
        <v>382</v>
      </c>
      <c r="G609" s="21" t="s">
        <v>2366</v>
      </c>
      <c r="H609" s="21" t="s">
        <v>60</v>
      </c>
      <c r="J609" s="21" t="s">
        <v>310</v>
      </c>
      <c r="K609" s="21" t="s">
        <v>311</v>
      </c>
      <c r="L609" s="23">
        <v>39097</v>
      </c>
      <c r="M609" s="23">
        <v>39146</v>
      </c>
      <c r="P609" s="23">
        <v>45944</v>
      </c>
      <c r="R609" s="23">
        <v>45944</v>
      </c>
      <c r="S609" s="21" t="s">
        <v>356</v>
      </c>
      <c r="T609" s="21" t="s">
        <v>2367</v>
      </c>
      <c r="U609" s="21" t="s">
        <v>42</v>
      </c>
      <c r="V609" s="21">
        <v>38.4</v>
      </c>
      <c r="W609" s="21" t="s">
        <v>762</v>
      </c>
      <c r="X609" s="21" t="s">
        <v>44</v>
      </c>
      <c r="Z609" s="21" t="s">
        <v>113</v>
      </c>
      <c r="AD609" s="23">
        <v>45579</v>
      </c>
    </row>
    <row r="610" spans="1:30" x14ac:dyDescent="0.25">
      <c r="A610" s="21" t="str">
        <f t="shared" si="9"/>
        <v>Utillajes</v>
      </c>
      <c r="B610" s="21" t="s">
        <v>2368</v>
      </c>
      <c r="C610" s="21" t="s">
        <v>2364</v>
      </c>
      <c r="D610" s="21" t="s">
        <v>2365</v>
      </c>
      <c r="F610" s="21" t="s">
        <v>382</v>
      </c>
      <c r="G610" s="21" t="s">
        <v>2366</v>
      </c>
      <c r="H610" s="21" t="s">
        <v>60</v>
      </c>
      <c r="J610" s="21" t="s">
        <v>310</v>
      </c>
      <c r="K610" s="21" t="s">
        <v>311</v>
      </c>
      <c r="L610" s="23">
        <v>39097</v>
      </c>
      <c r="M610" s="23">
        <v>39146</v>
      </c>
      <c r="P610" s="23">
        <v>45944</v>
      </c>
      <c r="R610" s="23">
        <v>45944</v>
      </c>
      <c r="S610" s="21" t="s">
        <v>356</v>
      </c>
      <c r="T610" s="21" t="s">
        <v>2367</v>
      </c>
      <c r="U610" s="21" t="s">
        <v>42</v>
      </c>
      <c r="V610" s="21">
        <v>38.4</v>
      </c>
      <c r="W610" s="21" t="s">
        <v>762</v>
      </c>
      <c r="X610" s="21" t="s">
        <v>44</v>
      </c>
      <c r="Z610" s="21" t="s">
        <v>113</v>
      </c>
      <c r="AD610" s="23">
        <v>45579</v>
      </c>
    </row>
    <row r="611" spans="1:30" x14ac:dyDescent="0.25">
      <c r="A611" s="21" t="str">
        <f t="shared" si="9"/>
        <v>Utillajes</v>
      </c>
      <c r="B611" s="21" t="s">
        <v>2369</v>
      </c>
      <c r="C611" s="21" t="s">
        <v>2370</v>
      </c>
      <c r="D611" s="21" t="s">
        <v>2371</v>
      </c>
      <c r="F611" s="21" t="s">
        <v>382</v>
      </c>
      <c r="G611" s="21" t="s">
        <v>2372</v>
      </c>
      <c r="H611" s="21" t="s">
        <v>60</v>
      </c>
      <c r="J611" s="21" t="s">
        <v>310</v>
      </c>
      <c r="K611" s="21" t="s">
        <v>311</v>
      </c>
      <c r="L611" s="23">
        <v>39097</v>
      </c>
      <c r="M611" s="23">
        <v>39146</v>
      </c>
      <c r="P611" s="23">
        <v>45944</v>
      </c>
      <c r="R611" s="23">
        <v>45944</v>
      </c>
      <c r="S611" s="21" t="s">
        <v>356</v>
      </c>
      <c r="T611" s="21" t="s">
        <v>2367</v>
      </c>
      <c r="U611" s="21" t="s">
        <v>42</v>
      </c>
      <c r="V611" s="21">
        <v>112</v>
      </c>
      <c r="W611" s="21" t="s">
        <v>762</v>
      </c>
      <c r="X611" s="21" t="s">
        <v>44</v>
      </c>
      <c r="Z611" s="21" t="s">
        <v>113</v>
      </c>
      <c r="AD611" s="23">
        <v>45579</v>
      </c>
    </row>
    <row r="612" spans="1:30" x14ac:dyDescent="0.25">
      <c r="A612" s="21" t="str">
        <f t="shared" si="9"/>
        <v>Utillajes</v>
      </c>
      <c r="B612" s="21" t="s">
        <v>2373</v>
      </c>
      <c r="C612" s="21" t="s">
        <v>2374</v>
      </c>
      <c r="D612" s="21" t="s">
        <v>2375</v>
      </c>
      <c r="F612" s="21" t="s">
        <v>382</v>
      </c>
      <c r="G612" s="21" t="s">
        <v>2376</v>
      </c>
      <c r="H612" s="21" t="s">
        <v>60</v>
      </c>
      <c r="J612" s="21" t="s">
        <v>384</v>
      </c>
      <c r="K612" s="21" t="s">
        <v>311</v>
      </c>
      <c r="L612" s="23">
        <v>39097</v>
      </c>
      <c r="M612" s="23">
        <v>39146</v>
      </c>
      <c r="S612" s="21" t="s">
        <v>356</v>
      </c>
      <c r="T612" s="21" t="s">
        <v>2377</v>
      </c>
      <c r="U612" s="21" t="s">
        <v>42</v>
      </c>
      <c r="V612" s="21">
        <v>37.03</v>
      </c>
      <c r="W612" s="21" t="s">
        <v>762</v>
      </c>
      <c r="X612" s="21" t="s">
        <v>44</v>
      </c>
      <c r="AD612" s="23">
        <v>39146</v>
      </c>
    </row>
    <row r="613" spans="1:30" x14ac:dyDescent="0.25">
      <c r="A613" s="21" t="str">
        <f t="shared" si="9"/>
        <v>Utillajes</v>
      </c>
      <c r="B613" s="21" t="s">
        <v>2378</v>
      </c>
      <c r="C613" s="21" t="s">
        <v>2374</v>
      </c>
      <c r="D613" s="21" t="s">
        <v>2375</v>
      </c>
      <c r="F613" s="21" t="s">
        <v>382</v>
      </c>
      <c r="G613" s="21" t="s">
        <v>2376</v>
      </c>
      <c r="H613" s="21" t="s">
        <v>60</v>
      </c>
      <c r="J613" s="21" t="s">
        <v>384</v>
      </c>
      <c r="K613" s="21" t="s">
        <v>311</v>
      </c>
      <c r="L613" s="23">
        <v>39097</v>
      </c>
      <c r="M613" s="23">
        <v>39146</v>
      </c>
      <c r="S613" s="21" t="s">
        <v>356</v>
      </c>
      <c r="T613" s="21" t="s">
        <v>2377</v>
      </c>
      <c r="U613" s="21" t="s">
        <v>42</v>
      </c>
      <c r="V613" s="21">
        <v>37.03</v>
      </c>
      <c r="W613" s="21" t="s">
        <v>762</v>
      </c>
      <c r="X613" s="21" t="s">
        <v>44</v>
      </c>
      <c r="AD613" s="23">
        <v>39146</v>
      </c>
    </row>
    <row r="614" spans="1:30" x14ac:dyDescent="0.25">
      <c r="A614" s="21" t="str">
        <f t="shared" si="9"/>
        <v>Utillajes</v>
      </c>
      <c r="B614" s="21" t="s">
        <v>2379</v>
      </c>
      <c r="C614" s="21" t="s">
        <v>2374</v>
      </c>
      <c r="D614" s="21" t="s">
        <v>2375</v>
      </c>
      <c r="F614" s="21" t="s">
        <v>382</v>
      </c>
      <c r="G614" s="21" t="s">
        <v>2376</v>
      </c>
      <c r="H614" s="21" t="s">
        <v>60</v>
      </c>
      <c r="J614" s="21" t="s">
        <v>384</v>
      </c>
      <c r="K614" s="21" t="s">
        <v>311</v>
      </c>
      <c r="L614" s="23">
        <v>39097</v>
      </c>
      <c r="M614" s="23">
        <v>39146</v>
      </c>
      <c r="S614" s="21" t="s">
        <v>356</v>
      </c>
      <c r="T614" s="21" t="s">
        <v>2377</v>
      </c>
      <c r="U614" s="21" t="s">
        <v>42</v>
      </c>
      <c r="V614" s="21">
        <v>37.03</v>
      </c>
      <c r="W614" s="21" t="s">
        <v>762</v>
      </c>
      <c r="X614" s="21" t="s">
        <v>44</v>
      </c>
      <c r="AD614" s="23">
        <v>39146</v>
      </c>
    </row>
    <row r="615" spans="1:30" x14ac:dyDescent="0.25">
      <c r="A615" s="21" t="str">
        <f t="shared" si="9"/>
        <v>Utillajes</v>
      </c>
      <c r="B615" s="21" t="s">
        <v>2380</v>
      </c>
      <c r="C615" s="21" t="s">
        <v>2374</v>
      </c>
      <c r="D615" s="21" t="s">
        <v>2375</v>
      </c>
      <c r="F615" s="21" t="s">
        <v>382</v>
      </c>
      <c r="G615" s="21" t="s">
        <v>2376</v>
      </c>
      <c r="H615" s="21" t="s">
        <v>60</v>
      </c>
      <c r="J615" s="21" t="s">
        <v>384</v>
      </c>
      <c r="K615" s="21" t="s">
        <v>311</v>
      </c>
      <c r="L615" s="23">
        <v>39097</v>
      </c>
      <c r="M615" s="23">
        <v>39146</v>
      </c>
      <c r="S615" s="21" t="s">
        <v>356</v>
      </c>
      <c r="T615" s="21" t="s">
        <v>2377</v>
      </c>
      <c r="U615" s="21" t="s">
        <v>42</v>
      </c>
      <c r="V615" s="21">
        <v>37.03</v>
      </c>
      <c r="W615" s="21" t="s">
        <v>762</v>
      </c>
      <c r="X615" s="21" t="s">
        <v>44</v>
      </c>
      <c r="AD615" s="23">
        <v>39146</v>
      </c>
    </row>
    <row r="616" spans="1:30" x14ac:dyDescent="0.25">
      <c r="A616" s="21" t="str">
        <f t="shared" si="9"/>
        <v>Utillajes</v>
      </c>
      <c r="B616" s="21" t="s">
        <v>2387</v>
      </c>
      <c r="C616" s="21" t="s">
        <v>2388</v>
      </c>
      <c r="D616" s="21" t="s">
        <v>2389</v>
      </c>
      <c r="F616" s="21" t="s">
        <v>382</v>
      </c>
      <c r="G616" s="21" t="s">
        <v>2376</v>
      </c>
      <c r="H616" s="21" t="s">
        <v>60</v>
      </c>
      <c r="J616" s="21" t="s">
        <v>384</v>
      </c>
      <c r="K616" s="21" t="s">
        <v>311</v>
      </c>
      <c r="L616" s="23">
        <v>39097</v>
      </c>
      <c r="M616" s="23">
        <v>39146</v>
      </c>
      <c r="S616" s="21" t="s">
        <v>356</v>
      </c>
      <c r="T616" s="21" t="s">
        <v>2377</v>
      </c>
      <c r="U616" s="21" t="s">
        <v>42</v>
      </c>
      <c r="V616" s="21">
        <v>273.02</v>
      </c>
      <c r="W616" s="21" t="s">
        <v>762</v>
      </c>
      <c r="X616" s="21" t="s">
        <v>44</v>
      </c>
      <c r="AD616" s="23">
        <v>39146</v>
      </c>
    </row>
    <row r="617" spans="1:30" x14ac:dyDescent="0.25">
      <c r="A617" s="21" t="str">
        <f t="shared" si="9"/>
        <v>Utillajes</v>
      </c>
      <c r="B617" s="21" t="s">
        <v>2390</v>
      </c>
      <c r="C617" s="21" t="s">
        <v>2391</v>
      </c>
      <c r="D617" s="21" t="s">
        <v>2392</v>
      </c>
      <c r="F617" s="21" t="s">
        <v>382</v>
      </c>
      <c r="G617" s="21" t="s">
        <v>2376</v>
      </c>
      <c r="H617" s="21" t="s">
        <v>60</v>
      </c>
      <c r="J617" s="21" t="s">
        <v>384</v>
      </c>
      <c r="K617" s="21" t="s">
        <v>311</v>
      </c>
      <c r="L617" s="23">
        <v>39097</v>
      </c>
      <c r="M617" s="23">
        <v>39146</v>
      </c>
      <c r="S617" s="21" t="s">
        <v>356</v>
      </c>
      <c r="T617" s="21" t="s">
        <v>2377</v>
      </c>
      <c r="U617" s="21" t="s">
        <v>42</v>
      </c>
      <c r="V617" s="21">
        <v>5.64</v>
      </c>
      <c r="W617" s="21" t="s">
        <v>762</v>
      </c>
      <c r="X617" s="21" t="s">
        <v>44</v>
      </c>
    </row>
    <row r="618" spans="1:30" x14ac:dyDescent="0.25">
      <c r="A618" s="21" t="str">
        <f t="shared" si="9"/>
        <v>Utillajes</v>
      </c>
      <c r="B618" s="21" t="s">
        <v>2393</v>
      </c>
      <c r="C618" s="21" t="s">
        <v>2394</v>
      </c>
      <c r="D618" s="21" t="s">
        <v>2395</v>
      </c>
      <c r="F618" s="21" t="s">
        <v>382</v>
      </c>
      <c r="G618" s="21" t="s">
        <v>2396</v>
      </c>
      <c r="H618" s="21" t="s">
        <v>60</v>
      </c>
      <c r="J618" s="21" t="s">
        <v>384</v>
      </c>
      <c r="K618" s="21" t="s">
        <v>385</v>
      </c>
      <c r="L618" s="23">
        <v>39097</v>
      </c>
      <c r="M618" s="23">
        <v>39146</v>
      </c>
      <c r="Q618" s="23">
        <v>43677</v>
      </c>
      <c r="R618" s="23">
        <v>43677</v>
      </c>
      <c r="S618" s="21" t="s">
        <v>356</v>
      </c>
      <c r="T618" s="21" t="s">
        <v>761</v>
      </c>
      <c r="U618" s="21" t="s">
        <v>42</v>
      </c>
      <c r="V618" s="21">
        <v>24.58</v>
      </c>
      <c r="W618" s="21" t="s">
        <v>762</v>
      </c>
      <c r="X618" s="21" t="s">
        <v>44</v>
      </c>
      <c r="AA618" s="21" t="s">
        <v>112</v>
      </c>
      <c r="AD618" s="23">
        <v>39146</v>
      </c>
    </row>
    <row r="619" spans="1:30" x14ac:dyDescent="0.25">
      <c r="A619" s="21" t="str">
        <f t="shared" si="9"/>
        <v>Utillajes</v>
      </c>
      <c r="B619" s="21" t="s">
        <v>2397</v>
      </c>
      <c r="C619" s="21" t="s">
        <v>2394</v>
      </c>
      <c r="D619" s="21" t="s">
        <v>2395</v>
      </c>
      <c r="F619" s="21" t="s">
        <v>382</v>
      </c>
      <c r="G619" s="21" t="s">
        <v>2396</v>
      </c>
      <c r="H619" s="21" t="s">
        <v>60</v>
      </c>
      <c r="J619" s="21" t="s">
        <v>384</v>
      </c>
      <c r="K619" s="21" t="s">
        <v>385</v>
      </c>
      <c r="L619" s="23">
        <v>39097</v>
      </c>
      <c r="M619" s="23">
        <v>39146</v>
      </c>
      <c r="S619" s="21" t="s">
        <v>356</v>
      </c>
      <c r="T619" s="21" t="s">
        <v>761</v>
      </c>
      <c r="U619" s="21" t="s">
        <v>42</v>
      </c>
      <c r="V619" s="21">
        <v>24.58</v>
      </c>
      <c r="W619" s="21" t="s">
        <v>762</v>
      </c>
      <c r="X619" s="21" t="s">
        <v>44</v>
      </c>
      <c r="AD619" s="23">
        <v>39146</v>
      </c>
    </row>
    <row r="620" spans="1:30" x14ac:dyDescent="0.25">
      <c r="A620" s="21" t="str">
        <f t="shared" si="9"/>
        <v>Utillajes</v>
      </c>
      <c r="B620" s="21" t="s">
        <v>2398</v>
      </c>
      <c r="C620" s="21" t="s">
        <v>2394</v>
      </c>
      <c r="D620" s="21" t="s">
        <v>2395</v>
      </c>
      <c r="F620" s="21" t="s">
        <v>382</v>
      </c>
      <c r="G620" s="21" t="s">
        <v>2396</v>
      </c>
      <c r="H620" s="21" t="s">
        <v>60</v>
      </c>
      <c r="J620" s="21" t="s">
        <v>384</v>
      </c>
      <c r="K620" s="21" t="s">
        <v>385</v>
      </c>
      <c r="L620" s="23">
        <v>39097</v>
      </c>
      <c r="M620" s="23">
        <v>39146</v>
      </c>
      <c r="S620" s="21" t="s">
        <v>356</v>
      </c>
      <c r="T620" s="21" t="s">
        <v>761</v>
      </c>
      <c r="U620" s="21" t="s">
        <v>42</v>
      </c>
      <c r="V620" s="21">
        <v>24.58</v>
      </c>
      <c r="W620" s="21" t="s">
        <v>762</v>
      </c>
      <c r="X620" s="21" t="s">
        <v>44</v>
      </c>
      <c r="AD620" s="23">
        <v>39146</v>
      </c>
    </row>
    <row r="621" spans="1:30" x14ac:dyDescent="0.25">
      <c r="A621" s="21" t="str">
        <f t="shared" si="9"/>
        <v>Utillajes</v>
      </c>
      <c r="B621" s="21" t="s">
        <v>2399</v>
      </c>
      <c r="C621" s="21" t="s">
        <v>2394</v>
      </c>
      <c r="D621" s="21" t="s">
        <v>2395</v>
      </c>
      <c r="F621" s="21" t="s">
        <v>382</v>
      </c>
      <c r="G621" s="21" t="s">
        <v>2396</v>
      </c>
      <c r="H621" s="21" t="s">
        <v>60</v>
      </c>
      <c r="J621" s="21" t="s">
        <v>384</v>
      </c>
      <c r="K621" s="21" t="s">
        <v>385</v>
      </c>
      <c r="L621" s="23">
        <v>39097</v>
      </c>
      <c r="M621" s="23">
        <v>39146</v>
      </c>
      <c r="S621" s="21" t="s">
        <v>356</v>
      </c>
      <c r="T621" s="21" t="s">
        <v>761</v>
      </c>
      <c r="U621" s="21" t="s">
        <v>42</v>
      </c>
      <c r="V621" s="21">
        <v>24.58</v>
      </c>
      <c r="W621" s="21" t="s">
        <v>762</v>
      </c>
      <c r="X621" s="21" t="s">
        <v>44</v>
      </c>
      <c r="AD621" s="23">
        <v>39146</v>
      </c>
    </row>
    <row r="622" spans="1:30" x14ac:dyDescent="0.25">
      <c r="A622" s="21" t="str">
        <f t="shared" si="9"/>
        <v>Utillajes</v>
      </c>
      <c r="B622" s="21" t="s">
        <v>2400</v>
      </c>
      <c r="C622" s="21" t="s">
        <v>2394</v>
      </c>
      <c r="D622" s="21" t="s">
        <v>2395</v>
      </c>
      <c r="F622" s="21" t="s">
        <v>382</v>
      </c>
      <c r="G622" s="21" t="s">
        <v>2396</v>
      </c>
      <c r="H622" s="21" t="s">
        <v>60</v>
      </c>
      <c r="J622" s="21" t="s">
        <v>384</v>
      </c>
      <c r="K622" s="21" t="s">
        <v>385</v>
      </c>
      <c r="L622" s="23">
        <v>39097</v>
      </c>
      <c r="M622" s="23">
        <v>39146</v>
      </c>
      <c r="S622" s="21" t="s">
        <v>356</v>
      </c>
      <c r="T622" s="21" t="s">
        <v>761</v>
      </c>
      <c r="U622" s="21" t="s">
        <v>42</v>
      </c>
      <c r="V622" s="21">
        <v>24.58</v>
      </c>
      <c r="W622" s="21" t="s">
        <v>762</v>
      </c>
      <c r="X622" s="21" t="s">
        <v>44</v>
      </c>
      <c r="AD622" s="23">
        <v>39146</v>
      </c>
    </row>
    <row r="623" spans="1:30" x14ac:dyDescent="0.25">
      <c r="A623" s="21" t="str">
        <f t="shared" si="9"/>
        <v>Utillajes</v>
      </c>
      <c r="B623" s="21" t="s">
        <v>2401</v>
      </c>
      <c r="C623" s="21" t="s">
        <v>2394</v>
      </c>
      <c r="D623" s="21" t="s">
        <v>2395</v>
      </c>
      <c r="F623" s="21" t="s">
        <v>382</v>
      </c>
      <c r="G623" s="21" t="s">
        <v>2396</v>
      </c>
      <c r="H623" s="21" t="s">
        <v>60</v>
      </c>
      <c r="J623" s="21" t="s">
        <v>384</v>
      </c>
      <c r="K623" s="21" t="s">
        <v>385</v>
      </c>
      <c r="L623" s="23">
        <v>39097</v>
      </c>
      <c r="M623" s="23">
        <v>39146</v>
      </c>
      <c r="S623" s="21" t="s">
        <v>356</v>
      </c>
      <c r="T623" s="21" t="s">
        <v>761</v>
      </c>
      <c r="U623" s="21" t="s">
        <v>42</v>
      </c>
      <c r="V623" s="21">
        <v>24.58</v>
      </c>
      <c r="W623" s="21" t="s">
        <v>762</v>
      </c>
      <c r="X623" s="21" t="s">
        <v>44</v>
      </c>
      <c r="AD623" s="23">
        <v>39146</v>
      </c>
    </row>
    <row r="624" spans="1:30" x14ac:dyDescent="0.25">
      <c r="A624" s="21" t="str">
        <f t="shared" si="9"/>
        <v>Utillajes</v>
      </c>
      <c r="B624" s="21" t="s">
        <v>2402</v>
      </c>
      <c r="C624" s="21" t="s">
        <v>2394</v>
      </c>
      <c r="D624" s="21" t="s">
        <v>2395</v>
      </c>
      <c r="F624" s="21" t="s">
        <v>382</v>
      </c>
      <c r="G624" s="21" t="s">
        <v>2396</v>
      </c>
      <c r="H624" s="21" t="s">
        <v>60</v>
      </c>
      <c r="J624" s="21" t="s">
        <v>384</v>
      </c>
      <c r="K624" s="21" t="s">
        <v>385</v>
      </c>
      <c r="L624" s="23">
        <v>39097</v>
      </c>
      <c r="M624" s="23">
        <v>39146</v>
      </c>
      <c r="S624" s="21" t="s">
        <v>356</v>
      </c>
      <c r="T624" s="21" t="s">
        <v>761</v>
      </c>
      <c r="U624" s="21" t="s">
        <v>42</v>
      </c>
      <c r="V624" s="21">
        <v>24.58</v>
      </c>
      <c r="W624" s="21" t="s">
        <v>762</v>
      </c>
      <c r="X624" s="21" t="s">
        <v>44</v>
      </c>
      <c r="AD624" s="23">
        <v>39146</v>
      </c>
    </row>
    <row r="625" spans="1:30" x14ac:dyDescent="0.25">
      <c r="A625" s="21" t="str">
        <f t="shared" si="9"/>
        <v>Utillajes</v>
      </c>
      <c r="B625" s="21" t="s">
        <v>2403</v>
      </c>
      <c r="C625" s="21" t="s">
        <v>2394</v>
      </c>
      <c r="D625" s="21" t="s">
        <v>2395</v>
      </c>
      <c r="F625" s="21" t="s">
        <v>382</v>
      </c>
      <c r="G625" s="21" t="s">
        <v>2396</v>
      </c>
      <c r="H625" s="21" t="s">
        <v>60</v>
      </c>
      <c r="J625" s="21" t="s">
        <v>384</v>
      </c>
      <c r="K625" s="21" t="s">
        <v>385</v>
      </c>
      <c r="L625" s="23">
        <v>39097</v>
      </c>
      <c r="M625" s="23">
        <v>39146</v>
      </c>
      <c r="S625" s="21" t="s">
        <v>356</v>
      </c>
      <c r="T625" s="21" t="s">
        <v>761</v>
      </c>
      <c r="U625" s="21" t="s">
        <v>42</v>
      </c>
      <c r="V625" s="21">
        <v>24.58</v>
      </c>
      <c r="W625" s="21" t="s">
        <v>762</v>
      </c>
      <c r="X625" s="21" t="s">
        <v>44</v>
      </c>
      <c r="AD625" s="23">
        <v>39146</v>
      </c>
    </row>
    <row r="626" spans="1:30" x14ac:dyDescent="0.25">
      <c r="A626" s="21" t="str">
        <f t="shared" si="9"/>
        <v>Utillajes</v>
      </c>
      <c r="B626" s="21" t="s">
        <v>2404</v>
      </c>
      <c r="C626" s="21" t="s">
        <v>2394</v>
      </c>
      <c r="D626" s="21" t="s">
        <v>2395</v>
      </c>
      <c r="F626" s="21" t="s">
        <v>382</v>
      </c>
      <c r="G626" s="21" t="s">
        <v>2396</v>
      </c>
      <c r="H626" s="21" t="s">
        <v>60</v>
      </c>
      <c r="J626" s="21" t="s">
        <v>384</v>
      </c>
      <c r="K626" s="21" t="s">
        <v>385</v>
      </c>
      <c r="L626" s="23">
        <v>39097</v>
      </c>
      <c r="M626" s="23">
        <v>39146</v>
      </c>
      <c r="S626" s="21" t="s">
        <v>356</v>
      </c>
      <c r="T626" s="21" t="s">
        <v>761</v>
      </c>
      <c r="U626" s="21" t="s">
        <v>42</v>
      </c>
      <c r="V626" s="21">
        <v>24.58</v>
      </c>
      <c r="W626" s="21" t="s">
        <v>762</v>
      </c>
      <c r="X626" s="21" t="s">
        <v>44</v>
      </c>
      <c r="AD626" s="23">
        <v>39146</v>
      </c>
    </row>
    <row r="627" spans="1:30" x14ac:dyDescent="0.25">
      <c r="A627" s="21" t="str">
        <f t="shared" si="9"/>
        <v>Utillajes</v>
      </c>
      <c r="B627" s="21" t="s">
        <v>2405</v>
      </c>
      <c r="C627" s="21" t="s">
        <v>2394</v>
      </c>
      <c r="D627" s="21" t="s">
        <v>2395</v>
      </c>
      <c r="F627" s="21" t="s">
        <v>382</v>
      </c>
      <c r="G627" s="21" t="s">
        <v>2396</v>
      </c>
      <c r="H627" s="21" t="s">
        <v>60</v>
      </c>
      <c r="J627" s="21" t="s">
        <v>384</v>
      </c>
      <c r="K627" s="21" t="s">
        <v>385</v>
      </c>
      <c r="L627" s="23">
        <v>39097</v>
      </c>
      <c r="M627" s="23">
        <v>39146</v>
      </c>
      <c r="S627" s="21" t="s">
        <v>356</v>
      </c>
      <c r="T627" s="21" t="s">
        <v>761</v>
      </c>
      <c r="U627" s="21" t="s">
        <v>42</v>
      </c>
      <c r="V627" s="21">
        <v>24.58</v>
      </c>
      <c r="W627" s="21" t="s">
        <v>762</v>
      </c>
      <c r="X627" s="21" t="s">
        <v>44</v>
      </c>
      <c r="AD627" s="23">
        <v>39146</v>
      </c>
    </row>
    <row r="628" spans="1:30" x14ac:dyDescent="0.25">
      <c r="A628" s="21" t="str">
        <f t="shared" si="9"/>
        <v>Utillajes</v>
      </c>
      <c r="B628" s="21" t="s">
        <v>2406</v>
      </c>
      <c r="C628" s="21" t="s">
        <v>2394</v>
      </c>
      <c r="D628" s="21" t="s">
        <v>2395</v>
      </c>
      <c r="F628" s="21" t="s">
        <v>382</v>
      </c>
      <c r="G628" s="21" t="s">
        <v>2396</v>
      </c>
      <c r="H628" s="21" t="s">
        <v>60</v>
      </c>
      <c r="J628" s="21" t="s">
        <v>384</v>
      </c>
      <c r="K628" s="21" t="s">
        <v>385</v>
      </c>
      <c r="L628" s="23">
        <v>39097</v>
      </c>
      <c r="M628" s="23">
        <v>39146</v>
      </c>
      <c r="S628" s="21" t="s">
        <v>356</v>
      </c>
      <c r="T628" s="21" t="s">
        <v>761</v>
      </c>
      <c r="U628" s="21" t="s">
        <v>42</v>
      </c>
      <c r="V628" s="21">
        <v>24.58</v>
      </c>
      <c r="W628" s="21" t="s">
        <v>762</v>
      </c>
      <c r="X628" s="21" t="s">
        <v>44</v>
      </c>
      <c r="AD628" s="23">
        <v>39146</v>
      </c>
    </row>
    <row r="629" spans="1:30" x14ac:dyDescent="0.25">
      <c r="A629" s="21" t="str">
        <f t="shared" si="9"/>
        <v>Utillajes</v>
      </c>
      <c r="B629" s="21" t="s">
        <v>2407</v>
      </c>
      <c r="C629" s="21" t="s">
        <v>2394</v>
      </c>
      <c r="D629" s="21" t="s">
        <v>2395</v>
      </c>
      <c r="F629" s="21" t="s">
        <v>382</v>
      </c>
      <c r="G629" s="21" t="s">
        <v>2396</v>
      </c>
      <c r="H629" s="21" t="s">
        <v>60</v>
      </c>
      <c r="J629" s="21" t="s">
        <v>384</v>
      </c>
      <c r="K629" s="21" t="s">
        <v>385</v>
      </c>
      <c r="L629" s="23">
        <v>39097</v>
      </c>
      <c r="M629" s="23">
        <v>39146</v>
      </c>
      <c r="S629" s="21" t="s">
        <v>356</v>
      </c>
      <c r="T629" s="21" t="s">
        <v>761</v>
      </c>
      <c r="U629" s="21" t="s">
        <v>42</v>
      </c>
      <c r="V629" s="21">
        <v>24.58</v>
      </c>
      <c r="W629" s="21" t="s">
        <v>762</v>
      </c>
      <c r="X629" s="21" t="s">
        <v>44</v>
      </c>
      <c r="AD629" s="23">
        <v>39146</v>
      </c>
    </row>
    <row r="630" spans="1:30" x14ac:dyDescent="0.25">
      <c r="A630" s="21" t="str">
        <f t="shared" si="9"/>
        <v>Utillajes</v>
      </c>
      <c r="B630" s="21" t="s">
        <v>2408</v>
      </c>
      <c r="C630" s="21" t="s">
        <v>2409</v>
      </c>
      <c r="D630" s="21" t="s">
        <v>2410</v>
      </c>
      <c r="F630" s="21" t="s">
        <v>382</v>
      </c>
      <c r="G630" s="21" t="s">
        <v>2411</v>
      </c>
      <c r="H630" s="21" t="s">
        <v>60</v>
      </c>
      <c r="J630" s="21" t="s">
        <v>384</v>
      </c>
      <c r="K630" s="21" t="s">
        <v>385</v>
      </c>
      <c r="L630" s="23">
        <v>39097</v>
      </c>
      <c r="M630" s="23">
        <v>39146</v>
      </c>
      <c r="S630" s="21" t="s">
        <v>356</v>
      </c>
      <c r="T630" s="21" t="s">
        <v>761</v>
      </c>
      <c r="U630" s="21" t="s">
        <v>42</v>
      </c>
      <c r="V630" s="21">
        <v>15.57</v>
      </c>
      <c r="W630" s="21" t="s">
        <v>762</v>
      </c>
      <c r="X630" s="21" t="s">
        <v>44</v>
      </c>
      <c r="AD630" s="23">
        <v>39146</v>
      </c>
    </row>
    <row r="631" spans="1:30" x14ac:dyDescent="0.25">
      <c r="A631" s="21" t="str">
        <f t="shared" si="9"/>
        <v>Utillajes</v>
      </c>
      <c r="B631" s="21" t="s">
        <v>2412</v>
      </c>
      <c r="C631" s="21" t="s">
        <v>2409</v>
      </c>
      <c r="D631" s="21" t="s">
        <v>2410</v>
      </c>
      <c r="F631" s="21" t="s">
        <v>382</v>
      </c>
      <c r="G631" s="21" t="s">
        <v>2411</v>
      </c>
      <c r="H631" s="21" t="s">
        <v>60</v>
      </c>
      <c r="J631" s="21" t="s">
        <v>384</v>
      </c>
      <c r="K631" s="21" t="s">
        <v>385</v>
      </c>
      <c r="L631" s="23">
        <v>39097</v>
      </c>
      <c r="M631" s="23">
        <v>39146</v>
      </c>
      <c r="S631" s="21" t="s">
        <v>356</v>
      </c>
      <c r="T631" s="21" t="s">
        <v>761</v>
      </c>
      <c r="U631" s="21" t="s">
        <v>42</v>
      </c>
      <c r="V631" s="21">
        <v>15.57</v>
      </c>
      <c r="W631" s="21" t="s">
        <v>762</v>
      </c>
      <c r="X631" s="21" t="s">
        <v>44</v>
      </c>
      <c r="AD631" s="23">
        <v>39146</v>
      </c>
    </row>
    <row r="632" spans="1:30" x14ac:dyDescent="0.25">
      <c r="A632" s="21" t="str">
        <f t="shared" si="9"/>
        <v>Utillajes</v>
      </c>
      <c r="B632" s="21" t="s">
        <v>2413</v>
      </c>
      <c r="C632" s="21" t="s">
        <v>2409</v>
      </c>
      <c r="D632" s="21" t="s">
        <v>2410</v>
      </c>
      <c r="F632" s="21" t="s">
        <v>382</v>
      </c>
      <c r="G632" s="21" t="s">
        <v>2411</v>
      </c>
      <c r="H632" s="21" t="s">
        <v>60</v>
      </c>
      <c r="J632" s="21" t="s">
        <v>384</v>
      </c>
      <c r="K632" s="21" t="s">
        <v>385</v>
      </c>
      <c r="L632" s="23">
        <v>39097</v>
      </c>
      <c r="M632" s="23">
        <v>39146</v>
      </c>
      <c r="S632" s="21" t="s">
        <v>356</v>
      </c>
      <c r="T632" s="21" t="s">
        <v>761</v>
      </c>
      <c r="U632" s="21" t="s">
        <v>42</v>
      </c>
      <c r="V632" s="21">
        <v>15.57</v>
      </c>
      <c r="W632" s="21" t="s">
        <v>762</v>
      </c>
      <c r="X632" s="21" t="s">
        <v>44</v>
      </c>
      <c r="AD632" s="23">
        <v>39146</v>
      </c>
    </row>
    <row r="633" spans="1:30" x14ac:dyDescent="0.25">
      <c r="A633" s="21" t="str">
        <f t="shared" si="9"/>
        <v>Utillajes</v>
      </c>
      <c r="B633" s="21" t="s">
        <v>2414</v>
      </c>
      <c r="C633" s="21" t="s">
        <v>2415</v>
      </c>
      <c r="D633" s="21" t="s">
        <v>2416</v>
      </c>
      <c r="F633" s="21" t="s">
        <v>382</v>
      </c>
      <c r="G633" s="21" t="s">
        <v>2417</v>
      </c>
      <c r="H633" s="21" t="s">
        <v>60</v>
      </c>
      <c r="J633" s="21" t="s">
        <v>384</v>
      </c>
      <c r="K633" s="21" t="s">
        <v>385</v>
      </c>
      <c r="L633" s="23">
        <v>39097</v>
      </c>
      <c r="M633" s="23">
        <v>39146</v>
      </c>
      <c r="S633" s="21" t="s">
        <v>356</v>
      </c>
      <c r="T633" s="21" t="s">
        <v>761</v>
      </c>
      <c r="U633" s="21" t="s">
        <v>42</v>
      </c>
      <c r="V633" s="21">
        <v>18.899999999999999</v>
      </c>
      <c r="W633" s="21" t="s">
        <v>762</v>
      </c>
      <c r="X633" s="21" t="s">
        <v>44</v>
      </c>
    </row>
    <row r="634" spans="1:30" x14ac:dyDescent="0.25">
      <c r="A634" s="21" t="str">
        <f t="shared" si="9"/>
        <v>Utillajes</v>
      </c>
      <c r="B634" s="21" t="s">
        <v>2425</v>
      </c>
      <c r="C634" s="21" t="s">
        <v>2426</v>
      </c>
      <c r="D634" s="21" t="s">
        <v>2427</v>
      </c>
      <c r="F634" s="21" t="s">
        <v>382</v>
      </c>
      <c r="G634" s="21" t="s">
        <v>2428</v>
      </c>
      <c r="H634" s="21" t="s">
        <v>60</v>
      </c>
      <c r="J634" s="21" t="s">
        <v>384</v>
      </c>
      <c r="K634" s="21" t="s">
        <v>385</v>
      </c>
      <c r="L634" s="23">
        <v>39097</v>
      </c>
      <c r="M634" s="23">
        <v>39146</v>
      </c>
      <c r="S634" s="21" t="s">
        <v>356</v>
      </c>
      <c r="T634" s="21" t="s">
        <v>761</v>
      </c>
      <c r="U634" s="21" t="s">
        <v>42</v>
      </c>
      <c r="V634" s="21">
        <v>39.1</v>
      </c>
      <c r="W634" s="21" t="s">
        <v>762</v>
      </c>
      <c r="X634" s="21" t="s">
        <v>44</v>
      </c>
      <c r="AD634" s="23">
        <v>39146</v>
      </c>
    </row>
    <row r="635" spans="1:30" x14ac:dyDescent="0.25">
      <c r="A635" s="21" t="str">
        <f t="shared" si="9"/>
        <v>Utillajes</v>
      </c>
      <c r="B635" s="21" t="s">
        <v>2429</v>
      </c>
      <c r="C635" s="21" t="s">
        <v>2430</v>
      </c>
      <c r="D635" s="21" t="s">
        <v>2431</v>
      </c>
      <c r="F635" s="21" t="s">
        <v>382</v>
      </c>
      <c r="G635" s="21" t="s">
        <v>2432</v>
      </c>
      <c r="H635" s="21" t="s">
        <v>60</v>
      </c>
      <c r="J635" s="21" t="s">
        <v>384</v>
      </c>
      <c r="K635" s="21" t="s">
        <v>385</v>
      </c>
      <c r="L635" s="23">
        <v>39097</v>
      </c>
      <c r="M635" s="23">
        <v>39146</v>
      </c>
      <c r="S635" s="21" t="s">
        <v>356</v>
      </c>
      <c r="T635" s="21" t="s">
        <v>761</v>
      </c>
      <c r="U635" s="21" t="s">
        <v>42</v>
      </c>
      <c r="V635" s="21">
        <v>37.5</v>
      </c>
      <c r="W635" s="21" t="s">
        <v>762</v>
      </c>
      <c r="X635" s="21" t="s">
        <v>44</v>
      </c>
    </row>
    <row r="636" spans="1:30" x14ac:dyDescent="0.25">
      <c r="A636" s="21" t="str">
        <f t="shared" si="9"/>
        <v>Utillajes</v>
      </c>
      <c r="B636" s="21" t="s">
        <v>2433</v>
      </c>
      <c r="C636" s="21" t="s">
        <v>2434</v>
      </c>
      <c r="D636" s="21" t="s">
        <v>2435</v>
      </c>
      <c r="E636" s="21" t="s">
        <v>2436</v>
      </c>
      <c r="F636" s="21" t="s">
        <v>382</v>
      </c>
      <c r="G636" s="21" t="s">
        <v>2437</v>
      </c>
      <c r="H636" s="21" t="s">
        <v>60</v>
      </c>
      <c r="J636" s="21" t="s">
        <v>384</v>
      </c>
      <c r="K636" s="21" t="s">
        <v>385</v>
      </c>
      <c r="L636" s="23">
        <v>39097</v>
      </c>
      <c r="M636" s="23">
        <v>39146</v>
      </c>
      <c r="S636" s="21" t="s">
        <v>356</v>
      </c>
      <c r="T636" s="21" t="s">
        <v>2438</v>
      </c>
      <c r="U636" s="21" t="s">
        <v>42</v>
      </c>
      <c r="V636" s="21">
        <v>5565.22</v>
      </c>
      <c r="W636" s="21" t="s">
        <v>762</v>
      </c>
      <c r="X636" s="21" t="s">
        <v>44</v>
      </c>
      <c r="AC636" s="23">
        <v>40092</v>
      </c>
    </row>
    <row r="637" spans="1:30" x14ac:dyDescent="0.25">
      <c r="A637" s="21" t="str">
        <f t="shared" si="9"/>
        <v>Utillajes</v>
      </c>
      <c r="B637" s="21" t="s">
        <v>2454</v>
      </c>
      <c r="C637" s="21" t="s">
        <v>2455</v>
      </c>
      <c r="D637" s="21" t="s">
        <v>2456</v>
      </c>
      <c r="F637" s="21" t="s">
        <v>2346</v>
      </c>
      <c r="G637" s="21" t="s">
        <v>2457</v>
      </c>
      <c r="H637" s="21" t="s">
        <v>60</v>
      </c>
      <c r="J637" s="21" t="s">
        <v>310</v>
      </c>
      <c r="K637" s="21" t="s">
        <v>311</v>
      </c>
      <c r="L637" s="23">
        <v>39035</v>
      </c>
      <c r="M637" s="23">
        <v>39097</v>
      </c>
      <c r="S637" s="21" t="s">
        <v>365</v>
      </c>
      <c r="T637" s="21" t="s">
        <v>2445</v>
      </c>
      <c r="U637" s="21" t="s">
        <v>42</v>
      </c>
      <c r="V637" s="21">
        <v>41</v>
      </c>
      <c r="W637" s="21" t="s">
        <v>762</v>
      </c>
      <c r="X637" s="21" t="s">
        <v>44</v>
      </c>
    </row>
    <row r="638" spans="1:30" x14ac:dyDescent="0.25">
      <c r="A638" s="21" t="str">
        <f t="shared" si="9"/>
        <v>Utillajes</v>
      </c>
      <c r="B638" s="21" t="s">
        <v>2458</v>
      </c>
      <c r="C638" s="21" t="s">
        <v>2459</v>
      </c>
      <c r="D638" s="21" t="s">
        <v>2460</v>
      </c>
      <c r="F638" s="21" t="s">
        <v>288</v>
      </c>
      <c r="G638" s="21" t="s">
        <v>2461</v>
      </c>
      <c r="H638" s="21" t="s">
        <v>60</v>
      </c>
      <c r="J638" s="21" t="s">
        <v>310</v>
      </c>
      <c r="K638" s="21" t="s">
        <v>385</v>
      </c>
      <c r="L638" s="23">
        <v>39034</v>
      </c>
      <c r="M638" s="23">
        <v>39097</v>
      </c>
      <c r="S638" s="21" t="s">
        <v>109</v>
      </c>
      <c r="T638" s="21" t="s">
        <v>2462</v>
      </c>
      <c r="U638" s="21" t="s">
        <v>42</v>
      </c>
      <c r="V638" s="21">
        <v>189</v>
      </c>
      <c r="W638" s="21" t="s">
        <v>762</v>
      </c>
      <c r="X638" s="21" t="s">
        <v>44</v>
      </c>
      <c r="AD638" s="23">
        <v>39097</v>
      </c>
    </row>
    <row r="639" spans="1:30" x14ac:dyDescent="0.25">
      <c r="A639" s="21" t="str">
        <f t="shared" si="9"/>
        <v>Utillajes</v>
      </c>
      <c r="B639" s="21" t="s">
        <v>2463</v>
      </c>
      <c r="C639" s="21" t="s">
        <v>2464</v>
      </c>
      <c r="D639" s="21" t="s">
        <v>2465</v>
      </c>
      <c r="F639" s="21" t="s">
        <v>2346</v>
      </c>
      <c r="G639" s="21" t="s">
        <v>2347</v>
      </c>
      <c r="H639" s="21" t="s">
        <v>60</v>
      </c>
      <c r="J639" s="21" t="s">
        <v>310</v>
      </c>
      <c r="K639" s="21" t="s">
        <v>311</v>
      </c>
      <c r="L639" s="23">
        <v>39035</v>
      </c>
      <c r="M639" s="23">
        <v>39097</v>
      </c>
      <c r="S639" s="21" t="s">
        <v>365</v>
      </c>
      <c r="T639" s="21" t="s">
        <v>2466</v>
      </c>
      <c r="U639" s="21" t="s">
        <v>42</v>
      </c>
      <c r="V639" s="21">
        <v>59</v>
      </c>
      <c r="W639" s="21" t="s">
        <v>762</v>
      </c>
      <c r="X639" s="21" t="s">
        <v>44</v>
      </c>
      <c r="AD639" s="23">
        <v>39097</v>
      </c>
    </row>
    <row r="640" spans="1:30" x14ac:dyDescent="0.25">
      <c r="A640" s="21" t="str">
        <f t="shared" si="9"/>
        <v>Utillajes</v>
      </c>
      <c r="B640" s="21" t="s">
        <v>2467</v>
      </c>
      <c r="C640" s="21" t="s">
        <v>2464</v>
      </c>
      <c r="D640" s="21" t="s">
        <v>2465</v>
      </c>
      <c r="F640" s="21" t="s">
        <v>2346</v>
      </c>
      <c r="G640" s="21" t="s">
        <v>2347</v>
      </c>
      <c r="H640" s="21" t="s">
        <v>60</v>
      </c>
      <c r="J640" s="21" t="s">
        <v>310</v>
      </c>
      <c r="K640" s="21" t="s">
        <v>311</v>
      </c>
      <c r="L640" s="23">
        <v>39035</v>
      </c>
      <c r="M640" s="23">
        <v>39097</v>
      </c>
      <c r="S640" s="21" t="s">
        <v>365</v>
      </c>
      <c r="T640" s="21" t="s">
        <v>2466</v>
      </c>
      <c r="U640" s="21" t="s">
        <v>42</v>
      </c>
      <c r="V640" s="21">
        <v>59</v>
      </c>
      <c r="W640" s="21" t="s">
        <v>762</v>
      </c>
      <c r="X640" s="21" t="s">
        <v>44</v>
      </c>
      <c r="AD640" s="23">
        <v>39097</v>
      </c>
    </row>
    <row r="641" spans="1:30" x14ac:dyDescent="0.25">
      <c r="A641" s="21" t="str">
        <f t="shared" si="9"/>
        <v>Utillajes</v>
      </c>
      <c r="B641" s="21" t="s">
        <v>2468</v>
      </c>
      <c r="C641" s="21" t="s">
        <v>2464</v>
      </c>
      <c r="D641" s="21" t="s">
        <v>2465</v>
      </c>
      <c r="F641" s="21" t="s">
        <v>2346</v>
      </c>
      <c r="G641" s="21" t="s">
        <v>2347</v>
      </c>
      <c r="H641" s="21" t="s">
        <v>60</v>
      </c>
      <c r="J641" s="21" t="s">
        <v>310</v>
      </c>
      <c r="K641" s="21" t="s">
        <v>311</v>
      </c>
      <c r="L641" s="23">
        <v>39035</v>
      </c>
      <c r="M641" s="23">
        <v>39097</v>
      </c>
      <c r="S641" s="21" t="s">
        <v>365</v>
      </c>
      <c r="T641" s="21" t="s">
        <v>2466</v>
      </c>
      <c r="U641" s="21" t="s">
        <v>42</v>
      </c>
      <c r="V641" s="21">
        <v>59</v>
      </c>
      <c r="W641" s="21" t="s">
        <v>762</v>
      </c>
      <c r="X641" s="21" t="s">
        <v>44</v>
      </c>
      <c r="AD641" s="23">
        <v>39097</v>
      </c>
    </row>
    <row r="642" spans="1:30" x14ac:dyDescent="0.25">
      <c r="A642" s="21" t="str">
        <f t="shared" si="9"/>
        <v>Utillajes</v>
      </c>
      <c r="B642" s="21" t="s">
        <v>2469</v>
      </c>
      <c r="C642" s="21" t="s">
        <v>2464</v>
      </c>
      <c r="D642" s="21" t="s">
        <v>2465</v>
      </c>
      <c r="F642" s="21" t="s">
        <v>2346</v>
      </c>
      <c r="G642" s="21" t="s">
        <v>2347</v>
      </c>
      <c r="H642" s="21" t="s">
        <v>60</v>
      </c>
      <c r="J642" s="21" t="s">
        <v>310</v>
      </c>
      <c r="K642" s="21" t="s">
        <v>311</v>
      </c>
      <c r="L642" s="23">
        <v>39035</v>
      </c>
      <c r="M642" s="23">
        <v>39097</v>
      </c>
      <c r="S642" s="21" t="s">
        <v>365</v>
      </c>
      <c r="T642" s="21" t="s">
        <v>2466</v>
      </c>
      <c r="U642" s="21" t="s">
        <v>42</v>
      </c>
      <c r="V642" s="21">
        <v>59</v>
      </c>
      <c r="W642" s="21" t="s">
        <v>762</v>
      </c>
      <c r="X642" s="21" t="s">
        <v>44</v>
      </c>
      <c r="AD642" s="23">
        <v>39097</v>
      </c>
    </row>
    <row r="643" spans="1:30" x14ac:dyDescent="0.25">
      <c r="A643" s="21" t="str">
        <f t="shared" si="9"/>
        <v>Utillajes</v>
      </c>
      <c r="B643" s="21" t="s">
        <v>2470</v>
      </c>
      <c r="C643" s="21" t="s">
        <v>2464</v>
      </c>
      <c r="D643" s="21" t="s">
        <v>2465</v>
      </c>
      <c r="F643" s="21" t="s">
        <v>2346</v>
      </c>
      <c r="G643" s="21" t="s">
        <v>2347</v>
      </c>
      <c r="H643" s="21" t="s">
        <v>60</v>
      </c>
      <c r="J643" s="21" t="s">
        <v>310</v>
      </c>
      <c r="K643" s="21" t="s">
        <v>311</v>
      </c>
      <c r="L643" s="23">
        <v>39035</v>
      </c>
      <c r="M643" s="23">
        <v>39097</v>
      </c>
      <c r="S643" s="21" t="s">
        <v>365</v>
      </c>
      <c r="T643" s="21" t="s">
        <v>2466</v>
      </c>
      <c r="U643" s="21" t="s">
        <v>42</v>
      </c>
      <c r="V643" s="21">
        <v>59</v>
      </c>
      <c r="W643" s="21" t="s">
        <v>762</v>
      </c>
      <c r="X643" s="21" t="s">
        <v>44</v>
      </c>
      <c r="AD643" s="23">
        <v>39097</v>
      </c>
    </row>
    <row r="644" spans="1:30" x14ac:dyDescent="0.25">
      <c r="A644" s="21" t="str">
        <f t="shared" ref="A644:A707" si="10">+IF(A643="",B643,A643)</f>
        <v>Utillajes</v>
      </c>
      <c r="B644" s="21" t="s">
        <v>2471</v>
      </c>
      <c r="C644" s="21" t="s">
        <v>2472</v>
      </c>
      <c r="D644" s="21" t="s">
        <v>2473</v>
      </c>
      <c r="F644" s="21" t="s">
        <v>2346</v>
      </c>
      <c r="G644" s="21" t="s">
        <v>2352</v>
      </c>
      <c r="H644" s="21" t="s">
        <v>60</v>
      </c>
      <c r="J644" s="21" t="s">
        <v>310</v>
      </c>
      <c r="K644" s="21" t="s">
        <v>311</v>
      </c>
      <c r="L644" s="23">
        <v>39035</v>
      </c>
      <c r="M644" s="23">
        <v>39097</v>
      </c>
      <c r="S644" s="21" t="s">
        <v>365</v>
      </c>
      <c r="T644" s="21" t="s">
        <v>2466</v>
      </c>
      <c r="U644" s="21" t="s">
        <v>42</v>
      </c>
      <c r="V644" s="21">
        <v>23</v>
      </c>
      <c r="W644" s="21" t="s">
        <v>762</v>
      </c>
      <c r="X644" s="21" t="s">
        <v>44</v>
      </c>
      <c r="AD644" s="23">
        <v>39097</v>
      </c>
    </row>
    <row r="645" spans="1:30" x14ac:dyDescent="0.25">
      <c r="A645" s="21" t="str">
        <f t="shared" si="10"/>
        <v>Utillajes</v>
      </c>
      <c r="B645" s="21" t="s">
        <v>2474</v>
      </c>
      <c r="C645" s="21" t="s">
        <v>2475</v>
      </c>
      <c r="D645" s="21" t="s">
        <v>2476</v>
      </c>
      <c r="F645" s="21" t="s">
        <v>2346</v>
      </c>
      <c r="G645" s="21" t="s">
        <v>2347</v>
      </c>
      <c r="H645" s="21" t="s">
        <v>60</v>
      </c>
      <c r="J645" s="21" t="s">
        <v>310</v>
      </c>
      <c r="K645" s="21" t="s">
        <v>311</v>
      </c>
      <c r="L645" s="23">
        <v>39035</v>
      </c>
      <c r="M645" s="23">
        <v>39097</v>
      </c>
      <c r="S645" s="21" t="s">
        <v>365</v>
      </c>
      <c r="T645" s="21" t="s">
        <v>2466</v>
      </c>
      <c r="U645" s="21" t="s">
        <v>42</v>
      </c>
      <c r="V645" s="21">
        <v>36</v>
      </c>
      <c r="W645" s="21" t="s">
        <v>762</v>
      </c>
      <c r="X645" s="21" t="s">
        <v>44</v>
      </c>
      <c r="AD645" s="23">
        <v>39097</v>
      </c>
    </row>
    <row r="646" spans="1:30" x14ac:dyDescent="0.25">
      <c r="A646" s="21" t="str">
        <f t="shared" si="10"/>
        <v>Utillajes</v>
      </c>
      <c r="B646" s="21" t="s">
        <v>2477</v>
      </c>
      <c r="C646" s="21" t="s">
        <v>2478</v>
      </c>
      <c r="D646" s="21" t="s">
        <v>2479</v>
      </c>
      <c r="F646" s="21" t="s">
        <v>2346</v>
      </c>
      <c r="G646" s="21" t="s">
        <v>2480</v>
      </c>
      <c r="H646" s="21" t="s">
        <v>60</v>
      </c>
      <c r="J646" s="21" t="s">
        <v>310</v>
      </c>
      <c r="K646" s="21" t="s">
        <v>311</v>
      </c>
      <c r="L646" s="23">
        <v>39035</v>
      </c>
      <c r="M646" s="23">
        <v>39097</v>
      </c>
      <c r="S646" s="21" t="s">
        <v>365</v>
      </c>
      <c r="T646" s="21" t="s">
        <v>2466</v>
      </c>
      <c r="U646" s="21" t="s">
        <v>42</v>
      </c>
      <c r="V646" s="21">
        <v>33.799999999999997</v>
      </c>
      <c r="W646" s="21" t="s">
        <v>762</v>
      </c>
      <c r="X646" s="21" t="s">
        <v>44</v>
      </c>
      <c r="AD646" s="23">
        <v>39097</v>
      </c>
    </row>
    <row r="647" spans="1:30" x14ac:dyDescent="0.25">
      <c r="A647" s="21" t="str">
        <f t="shared" si="10"/>
        <v>Utillajes</v>
      </c>
      <c r="B647" s="21" t="s">
        <v>2481</v>
      </c>
      <c r="C647" s="21" t="s">
        <v>2478</v>
      </c>
      <c r="D647" s="21" t="s">
        <v>2479</v>
      </c>
      <c r="F647" s="21" t="s">
        <v>2346</v>
      </c>
      <c r="G647" s="21" t="s">
        <v>2480</v>
      </c>
      <c r="H647" s="21" t="s">
        <v>60</v>
      </c>
      <c r="J647" s="21" t="s">
        <v>310</v>
      </c>
      <c r="K647" s="21" t="s">
        <v>311</v>
      </c>
      <c r="L647" s="23">
        <v>39035</v>
      </c>
      <c r="M647" s="23">
        <v>39097</v>
      </c>
      <c r="S647" s="21" t="s">
        <v>365</v>
      </c>
      <c r="T647" s="21" t="s">
        <v>2466</v>
      </c>
      <c r="U647" s="21" t="s">
        <v>42</v>
      </c>
      <c r="V647" s="21">
        <v>33.799999999999997</v>
      </c>
      <c r="W647" s="21" t="s">
        <v>762</v>
      </c>
      <c r="X647" s="21" t="s">
        <v>44</v>
      </c>
      <c r="AD647" s="23">
        <v>39097</v>
      </c>
    </row>
    <row r="648" spans="1:30" x14ac:dyDescent="0.25">
      <c r="A648" s="21" t="str">
        <f t="shared" si="10"/>
        <v>Utillajes</v>
      </c>
      <c r="B648" s="21" t="s">
        <v>2482</v>
      </c>
      <c r="C648" s="21" t="s">
        <v>2478</v>
      </c>
      <c r="D648" s="21" t="s">
        <v>2479</v>
      </c>
      <c r="F648" s="21" t="s">
        <v>2346</v>
      </c>
      <c r="G648" s="21" t="s">
        <v>2480</v>
      </c>
      <c r="H648" s="21" t="s">
        <v>60</v>
      </c>
      <c r="J648" s="21" t="s">
        <v>310</v>
      </c>
      <c r="K648" s="21" t="s">
        <v>311</v>
      </c>
      <c r="L648" s="23">
        <v>39035</v>
      </c>
      <c r="M648" s="23">
        <v>39097</v>
      </c>
      <c r="S648" s="21" t="s">
        <v>365</v>
      </c>
      <c r="T648" s="21" t="s">
        <v>2466</v>
      </c>
      <c r="U648" s="21" t="s">
        <v>42</v>
      </c>
      <c r="V648" s="21">
        <v>33.799999999999997</v>
      </c>
      <c r="W648" s="21" t="s">
        <v>762</v>
      </c>
      <c r="X648" s="21" t="s">
        <v>44</v>
      </c>
      <c r="AD648" s="23">
        <v>39097</v>
      </c>
    </row>
    <row r="649" spans="1:30" x14ac:dyDescent="0.25">
      <c r="A649" s="21" t="str">
        <f t="shared" si="10"/>
        <v>Utillajes</v>
      </c>
      <c r="B649" s="21" t="s">
        <v>2483</v>
      </c>
      <c r="C649" s="21" t="s">
        <v>2478</v>
      </c>
      <c r="D649" s="21" t="s">
        <v>2479</v>
      </c>
      <c r="F649" s="21" t="s">
        <v>2346</v>
      </c>
      <c r="G649" s="21" t="s">
        <v>2480</v>
      </c>
      <c r="H649" s="21" t="s">
        <v>60</v>
      </c>
      <c r="J649" s="21" t="s">
        <v>310</v>
      </c>
      <c r="K649" s="21" t="s">
        <v>311</v>
      </c>
      <c r="L649" s="23">
        <v>39035</v>
      </c>
      <c r="M649" s="23">
        <v>39097</v>
      </c>
      <c r="S649" s="21" t="s">
        <v>365</v>
      </c>
      <c r="T649" s="21" t="s">
        <v>2466</v>
      </c>
      <c r="U649" s="21" t="s">
        <v>42</v>
      </c>
      <c r="V649" s="21">
        <v>33.799999999999997</v>
      </c>
      <c r="W649" s="21" t="s">
        <v>762</v>
      </c>
      <c r="X649" s="21" t="s">
        <v>44</v>
      </c>
      <c r="AD649" s="23">
        <v>39097</v>
      </c>
    </row>
    <row r="650" spans="1:30" x14ac:dyDescent="0.25">
      <c r="A650" s="21" t="str">
        <f t="shared" si="10"/>
        <v>Utillajes</v>
      </c>
      <c r="B650" s="21" t="s">
        <v>2484</v>
      </c>
      <c r="C650" s="21" t="s">
        <v>2478</v>
      </c>
      <c r="D650" s="21" t="s">
        <v>2479</v>
      </c>
      <c r="F650" s="21" t="s">
        <v>2346</v>
      </c>
      <c r="G650" s="21" t="s">
        <v>2480</v>
      </c>
      <c r="H650" s="21" t="s">
        <v>60</v>
      </c>
      <c r="J650" s="21" t="s">
        <v>310</v>
      </c>
      <c r="K650" s="21" t="s">
        <v>311</v>
      </c>
      <c r="L650" s="23">
        <v>39035</v>
      </c>
      <c r="M650" s="23">
        <v>39097</v>
      </c>
      <c r="S650" s="21" t="s">
        <v>365</v>
      </c>
      <c r="T650" s="21" t="s">
        <v>2466</v>
      </c>
      <c r="U650" s="21" t="s">
        <v>42</v>
      </c>
      <c r="V650" s="21">
        <v>33.799999999999997</v>
      </c>
      <c r="W650" s="21" t="s">
        <v>762</v>
      </c>
      <c r="X650" s="21" t="s">
        <v>44</v>
      </c>
      <c r="AD650" s="23">
        <v>39097</v>
      </c>
    </row>
    <row r="651" spans="1:30" x14ac:dyDescent="0.25">
      <c r="A651" s="21" t="str">
        <f t="shared" si="10"/>
        <v>Utillajes</v>
      </c>
      <c r="B651" s="21" t="s">
        <v>2485</v>
      </c>
      <c r="C651" s="21" t="s">
        <v>2478</v>
      </c>
      <c r="D651" s="21" t="s">
        <v>2479</v>
      </c>
      <c r="F651" s="21" t="s">
        <v>2346</v>
      </c>
      <c r="G651" s="21" t="s">
        <v>2480</v>
      </c>
      <c r="H651" s="21" t="s">
        <v>60</v>
      </c>
      <c r="J651" s="21" t="s">
        <v>310</v>
      </c>
      <c r="K651" s="21" t="s">
        <v>311</v>
      </c>
      <c r="L651" s="23">
        <v>39035</v>
      </c>
      <c r="M651" s="23">
        <v>39097</v>
      </c>
      <c r="S651" s="21" t="s">
        <v>365</v>
      </c>
      <c r="T651" s="21" t="s">
        <v>2466</v>
      </c>
      <c r="U651" s="21" t="s">
        <v>42</v>
      </c>
      <c r="V651" s="21">
        <v>33.799999999999997</v>
      </c>
      <c r="W651" s="21" t="s">
        <v>762</v>
      </c>
      <c r="X651" s="21" t="s">
        <v>44</v>
      </c>
      <c r="AD651" s="23">
        <v>39097</v>
      </c>
    </row>
    <row r="652" spans="1:30" x14ac:dyDescent="0.25">
      <c r="A652" s="21" t="str">
        <f t="shared" si="10"/>
        <v>Utillajes</v>
      </c>
      <c r="B652" s="21" t="s">
        <v>2486</v>
      </c>
      <c r="C652" s="21" t="s">
        <v>2487</v>
      </c>
      <c r="D652" s="21" t="s">
        <v>2488</v>
      </c>
      <c r="F652" s="21" t="s">
        <v>2346</v>
      </c>
      <c r="G652" s="21" t="s">
        <v>2489</v>
      </c>
      <c r="H652" s="21" t="s">
        <v>60</v>
      </c>
      <c r="J652" s="21" t="s">
        <v>310</v>
      </c>
      <c r="K652" s="21" t="s">
        <v>311</v>
      </c>
      <c r="L652" s="23">
        <v>39035</v>
      </c>
      <c r="M652" s="23">
        <v>39097</v>
      </c>
      <c r="S652" s="21" t="s">
        <v>365</v>
      </c>
      <c r="T652" s="21" t="s">
        <v>2466</v>
      </c>
      <c r="U652" s="21" t="s">
        <v>42</v>
      </c>
      <c r="V652" s="21">
        <v>44.5</v>
      </c>
      <c r="W652" s="21" t="s">
        <v>762</v>
      </c>
      <c r="X652" s="21" t="s">
        <v>44</v>
      </c>
    </row>
    <row r="653" spans="1:30" x14ac:dyDescent="0.25">
      <c r="A653" s="21" t="str">
        <f t="shared" si="10"/>
        <v>Utillajes</v>
      </c>
      <c r="B653" s="21" t="s">
        <v>2490</v>
      </c>
      <c r="C653" s="21" t="s">
        <v>2491</v>
      </c>
      <c r="D653" s="21" t="s">
        <v>2492</v>
      </c>
      <c r="F653" s="21" t="s">
        <v>2346</v>
      </c>
      <c r="G653" s="21" t="s">
        <v>2493</v>
      </c>
      <c r="H653" s="21" t="s">
        <v>60</v>
      </c>
      <c r="J653" s="21" t="s">
        <v>310</v>
      </c>
      <c r="K653" s="21" t="s">
        <v>311</v>
      </c>
      <c r="L653" s="23">
        <v>39035</v>
      </c>
      <c r="M653" s="23">
        <v>39097</v>
      </c>
      <c r="S653" s="21" t="s">
        <v>365</v>
      </c>
      <c r="T653" s="21" t="s">
        <v>2466</v>
      </c>
      <c r="U653" s="21" t="s">
        <v>42</v>
      </c>
      <c r="V653" s="21">
        <v>16.3</v>
      </c>
      <c r="W653" s="21" t="s">
        <v>762</v>
      </c>
      <c r="X653" s="21" t="s">
        <v>44</v>
      </c>
      <c r="AD653" s="23">
        <v>39097</v>
      </c>
    </row>
    <row r="654" spans="1:30" x14ac:dyDescent="0.25">
      <c r="A654" s="21" t="str">
        <f t="shared" si="10"/>
        <v>Utillajes</v>
      </c>
      <c r="B654" s="21" t="s">
        <v>2494</v>
      </c>
      <c r="C654" s="21" t="s">
        <v>2491</v>
      </c>
      <c r="D654" s="21" t="s">
        <v>2492</v>
      </c>
      <c r="F654" s="21" t="s">
        <v>2346</v>
      </c>
      <c r="G654" s="21" t="s">
        <v>2493</v>
      </c>
      <c r="H654" s="21" t="s">
        <v>60</v>
      </c>
      <c r="J654" s="21" t="s">
        <v>310</v>
      </c>
      <c r="K654" s="21" t="s">
        <v>311</v>
      </c>
      <c r="L654" s="23">
        <v>39035</v>
      </c>
      <c r="M654" s="23">
        <v>39097</v>
      </c>
      <c r="S654" s="21" t="s">
        <v>365</v>
      </c>
      <c r="T654" s="21" t="s">
        <v>2466</v>
      </c>
      <c r="U654" s="21" t="s">
        <v>42</v>
      </c>
      <c r="V654" s="21">
        <v>16.3</v>
      </c>
      <c r="W654" s="21" t="s">
        <v>762</v>
      </c>
      <c r="X654" s="21" t="s">
        <v>44</v>
      </c>
      <c r="AD654" s="23">
        <v>39097</v>
      </c>
    </row>
    <row r="655" spans="1:30" x14ac:dyDescent="0.25">
      <c r="A655" s="21" t="str">
        <f t="shared" si="10"/>
        <v>Utillajes</v>
      </c>
      <c r="B655" s="21" t="s">
        <v>2495</v>
      </c>
      <c r="C655" s="21" t="s">
        <v>2491</v>
      </c>
      <c r="D655" s="21" t="s">
        <v>2492</v>
      </c>
      <c r="F655" s="21" t="s">
        <v>2346</v>
      </c>
      <c r="G655" s="21" t="s">
        <v>2493</v>
      </c>
      <c r="H655" s="21" t="s">
        <v>60</v>
      </c>
      <c r="J655" s="21" t="s">
        <v>310</v>
      </c>
      <c r="K655" s="21" t="s">
        <v>311</v>
      </c>
      <c r="L655" s="23">
        <v>39035</v>
      </c>
      <c r="M655" s="23">
        <v>39097</v>
      </c>
      <c r="S655" s="21" t="s">
        <v>365</v>
      </c>
      <c r="T655" s="21" t="s">
        <v>2466</v>
      </c>
      <c r="U655" s="21" t="s">
        <v>42</v>
      </c>
      <c r="V655" s="21">
        <v>16.3</v>
      </c>
      <c r="W655" s="21" t="s">
        <v>762</v>
      </c>
      <c r="X655" s="21" t="s">
        <v>44</v>
      </c>
      <c r="AD655" s="23">
        <v>39097</v>
      </c>
    </row>
    <row r="656" spans="1:30" x14ac:dyDescent="0.25">
      <c r="A656" s="21" t="str">
        <f t="shared" si="10"/>
        <v>Utillajes</v>
      </c>
      <c r="B656" s="21" t="s">
        <v>2496</v>
      </c>
      <c r="C656" s="21" t="s">
        <v>2497</v>
      </c>
      <c r="D656" s="21" t="s">
        <v>2498</v>
      </c>
      <c r="F656" s="21" t="s">
        <v>2346</v>
      </c>
      <c r="G656" s="21" t="s">
        <v>2499</v>
      </c>
      <c r="H656" s="21" t="s">
        <v>60</v>
      </c>
      <c r="J656" s="21" t="s">
        <v>310</v>
      </c>
      <c r="K656" s="21" t="s">
        <v>311</v>
      </c>
      <c r="L656" s="23">
        <v>39035</v>
      </c>
      <c r="M656" s="23">
        <v>39097</v>
      </c>
      <c r="S656" s="21" t="s">
        <v>365</v>
      </c>
      <c r="T656" s="21" t="s">
        <v>2466</v>
      </c>
      <c r="U656" s="21" t="s">
        <v>42</v>
      </c>
      <c r="V656" s="21">
        <v>27.9</v>
      </c>
      <c r="W656" s="21" t="s">
        <v>762</v>
      </c>
      <c r="X656" s="21" t="s">
        <v>44</v>
      </c>
    </row>
    <row r="657" spans="1:30" x14ac:dyDescent="0.25">
      <c r="A657" s="21" t="str">
        <f t="shared" si="10"/>
        <v>Utillajes</v>
      </c>
      <c r="B657" s="21" t="s">
        <v>2500</v>
      </c>
      <c r="C657" s="21" t="s">
        <v>2497</v>
      </c>
      <c r="D657" s="21" t="s">
        <v>2498</v>
      </c>
      <c r="F657" s="21" t="s">
        <v>2346</v>
      </c>
      <c r="G657" s="21" t="s">
        <v>2499</v>
      </c>
      <c r="H657" s="21" t="s">
        <v>60</v>
      </c>
      <c r="J657" s="21" t="s">
        <v>310</v>
      </c>
      <c r="K657" s="21" t="s">
        <v>311</v>
      </c>
      <c r="L657" s="23">
        <v>39035</v>
      </c>
      <c r="M657" s="23">
        <v>39097</v>
      </c>
      <c r="S657" s="21" t="s">
        <v>365</v>
      </c>
      <c r="T657" s="21" t="s">
        <v>2466</v>
      </c>
      <c r="U657" s="21" t="s">
        <v>42</v>
      </c>
      <c r="V657" s="21">
        <v>27.9</v>
      </c>
      <c r="W657" s="21" t="s">
        <v>762</v>
      </c>
      <c r="X657" s="21" t="s">
        <v>44</v>
      </c>
    </row>
    <row r="658" spans="1:30" x14ac:dyDescent="0.25">
      <c r="A658" s="21" t="str">
        <f t="shared" si="10"/>
        <v>Utillajes</v>
      </c>
      <c r="B658" s="21" t="s">
        <v>2501</v>
      </c>
      <c r="C658" s="21" t="s">
        <v>2497</v>
      </c>
      <c r="D658" s="21" t="s">
        <v>2498</v>
      </c>
      <c r="F658" s="21" t="s">
        <v>2346</v>
      </c>
      <c r="G658" s="21" t="s">
        <v>2499</v>
      </c>
      <c r="H658" s="21" t="s">
        <v>60</v>
      </c>
      <c r="J658" s="21" t="s">
        <v>310</v>
      </c>
      <c r="K658" s="21" t="s">
        <v>311</v>
      </c>
      <c r="L658" s="23">
        <v>39035</v>
      </c>
      <c r="M658" s="23">
        <v>39097</v>
      </c>
      <c r="S658" s="21" t="s">
        <v>365</v>
      </c>
      <c r="T658" s="21" t="s">
        <v>2466</v>
      </c>
      <c r="U658" s="21" t="s">
        <v>42</v>
      </c>
      <c r="V658" s="21">
        <v>27.9</v>
      </c>
      <c r="W658" s="21" t="s">
        <v>762</v>
      </c>
      <c r="X658" s="21" t="s">
        <v>44</v>
      </c>
    </row>
    <row r="659" spans="1:30" x14ac:dyDescent="0.25">
      <c r="A659" s="21" t="str">
        <f t="shared" si="10"/>
        <v>Utillajes</v>
      </c>
      <c r="B659" s="21" t="s">
        <v>2502</v>
      </c>
      <c r="C659" s="21" t="s">
        <v>2497</v>
      </c>
      <c r="D659" s="21" t="s">
        <v>2498</v>
      </c>
      <c r="F659" s="21" t="s">
        <v>2346</v>
      </c>
      <c r="G659" s="21" t="s">
        <v>2499</v>
      </c>
      <c r="H659" s="21" t="s">
        <v>60</v>
      </c>
      <c r="J659" s="21" t="s">
        <v>310</v>
      </c>
      <c r="K659" s="21" t="s">
        <v>311</v>
      </c>
      <c r="L659" s="23">
        <v>39035</v>
      </c>
      <c r="M659" s="23">
        <v>39097</v>
      </c>
      <c r="S659" s="21" t="s">
        <v>365</v>
      </c>
      <c r="T659" s="21" t="s">
        <v>2466</v>
      </c>
      <c r="U659" s="21" t="s">
        <v>42</v>
      </c>
      <c r="V659" s="21">
        <v>27.9</v>
      </c>
      <c r="W659" s="21" t="s">
        <v>762</v>
      </c>
      <c r="X659" s="21" t="s">
        <v>44</v>
      </c>
    </row>
    <row r="660" spans="1:30" x14ac:dyDescent="0.25">
      <c r="A660" s="21" t="str">
        <f t="shared" si="10"/>
        <v>Utillajes</v>
      </c>
      <c r="B660" s="21" t="s">
        <v>2503</v>
      </c>
      <c r="C660" s="21" t="s">
        <v>2497</v>
      </c>
      <c r="D660" s="21" t="s">
        <v>2498</v>
      </c>
      <c r="F660" s="21" t="s">
        <v>2346</v>
      </c>
      <c r="G660" s="21" t="s">
        <v>2499</v>
      </c>
      <c r="H660" s="21" t="s">
        <v>60</v>
      </c>
      <c r="J660" s="21" t="s">
        <v>310</v>
      </c>
      <c r="K660" s="21" t="s">
        <v>311</v>
      </c>
      <c r="L660" s="23">
        <v>39035</v>
      </c>
      <c r="M660" s="23">
        <v>39097</v>
      </c>
      <c r="S660" s="21" t="s">
        <v>365</v>
      </c>
      <c r="T660" s="21" t="s">
        <v>2466</v>
      </c>
      <c r="U660" s="21" t="s">
        <v>42</v>
      </c>
      <c r="V660" s="21">
        <v>27.9</v>
      </c>
      <c r="W660" s="21" t="s">
        <v>762</v>
      </c>
      <c r="X660" s="21" t="s">
        <v>44</v>
      </c>
    </row>
    <row r="661" spans="1:30" x14ac:dyDescent="0.25">
      <c r="A661" s="21" t="str">
        <f t="shared" si="10"/>
        <v>Utillajes</v>
      </c>
      <c r="B661" s="21" t="s">
        <v>2504</v>
      </c>
      <c r="C661" s="21" t="s">
        <v>2497</v>
      </c>
      <c r="D661" s="21" t="s">
        <v>2498</v>
      </c>
      <c r="F661" s="21" t="s">
        <v>2346</v>
      </c>
      <c r="G661" s="21" t="s">
        <v>2499</v>
      </c>
      <c r="H661" s="21" t="s">
        <v>60</v>
      </c>
      <c r="J661" s="21" t="s">
        <v>310</v>
      </c>
      <c r="K661" s="21" t="s">
        <v>311</v>
      </c>
      <c r="L661" s="23">
        <v>39035</v>
      </c>
      <c r="M661" s="23">
        <v>39097</v>
      </c>
      <c r="S661" s="21" t="s">
        <v>365</v>
      </c>
      <c r="T661" s="21" t="s">
        <v>2466</v>
      </c>
      <c r="U661" s="21" t="s">
        <v>42</v>
      </c>
      <c r="V661" s="21">
        <v>27.9</v>
      </c>
      <c r="W661" s="21" t="s">
        <v>762</v>
      </c>
      <c r="X661" s="21" t="s">
        <v>44</v>
      </c>
    </row>
    <row r="662" spans="1:30" x14ac:dyDescent="0.25">
      <c r="A662" s="21" t="str">
        <f t="shared" si="10"/>
        <v>Utillajes</v>
      </c>
      <c r="B662" s="21" t="s">
        <v>2505</v>
      </c>
      <c r="C662" s="21" t="s">
        <v>2497</v>
      </c>
      <c r="D662" s="21" t="s">
        <v>2498</v>
      </c>
      <c r="F662" s="21" t="s">
        <v>2346</v>
      </c>
      <c r="G662" s="21" t="s">
        <v>2499</v>
      </c>
      <c r="H662" s="21" t="s">
        <v>60</v>
      </c>
      <c r="J662" s="21" t="s">
        <v>310</v>
      </c>
      <c r="K662" s="21" t="s">
        <v>311</v>
      </c>
      <c r="L662" s="23">
        <v>39035</v>
      </c>
      <c r="M662" s="23">
        <v>39097</v>
      </c>
      <c r="S662" s="21" t="s">
        <v>365</v>
      </c>
      <c r="T662" s="21" t="s">
        <v>2466</v>
      </c>
      <c r="U662" s="21" t="s">
        <v>42</v>
      </c>
      <c r="V662" s="21">
        <v>27.9</v>
      </c>
      <c r="W662" s="21" t="s">
        <v>762</v>
      </c>
      <c r="X662" s="21" t="s">
        <v>44</v>
      </c>
    </row>
    <row r="663" spans="1:30" x14ac:dyDescent="0.25">
      <c r="A663" s="21" t="str">
        <f t="shared" si="10"/>
        <v>Utillajes</v>
      </c>
      <c r="B663" s="21" t="s">
        <v>2506</v>
      </c>
      <c r="C663" s="21" t="s">
        <v>2497</v>
      </c>
      <c r="D663" s="21" t="s">
        <v>2498</v>
      </c>
      <c r="F663" s="21" t="s">
        <v>2346</v>
      </c>
      <c r="G663" s="21" t="s">
        <v>2499</v>
      </c>
      <c r="H663" s="21" t="s">
        <v>60</v>
      </c>
      <c r="J663" s="21" t="s">
        <v>310</v>
      </c>
      <c r="K663" s="21" t="s">
        <v>311</v>
      </c>
      <c r="L663" s="23">
        <v>39035</v>
      </c>
      <c r="M663" s="23">
        <v>39097</v>
      </c>
      <c r="S663" s="21" t="s">
        <v>365</v>
      </c>
      <c r="T663" s="21" t="s">
        <v>2466</v>
      </c>
      <c r="U663" s="21" t="s">
        <v>42</v>
      </c>
      <c r="V663" s="21">
        <v>27.9</v>
      </c>
      <c r="W663" s="21" t="s">
        <v>762</v>
      </c>
      <c r="X663" s="21" t="s">
        <v>44</v>
      </c>
    </row>
    <row r="664" spans="1:30" x14ac:dyDescent="0.25">
      <c r="A664" s="21" t="str">
        <f t="shared" si="10"/>
        <v>Utillajes</v>
      </c>
      <c r="B664" s="21" t="s">
        <v>2507</v>
      </c>
      <c r="C664" s="21" t="s">
        <v>2497</v>
      </c>
      <c r="D664" s="21" t="s">
        <v>2498</v>
      </c>
      <c r="F664" s="21" t="s">
        <v>2346</v>
      </c>
      <c r="G664" s="21" t="s">
        <v>2499</v>
      </c>
      <c r="H664" s="21" t="s">
        <v>60</v>
      </c>
      <c r="J664" s="21" t="s">
        <v>310</v>
      </c>
      <c r="K664" s="21" t="s">
        <v>311</v>
      </c>
      <c r="L664" s="23">
        <v>39035</v>
      </c>
      <c r="M664" s="23">
        <v>39097</v>
      </c>
      <c r="S664" s="21" t="s">
        <v>365</v>
      </c>
      <c r="T664" s="21" t="s">
        <v>2466</v>
      </c>
      <c r="U664" s="21" t="s">
        <v>42</v>
      </c>
      <c r="V664" s="21">
        <v>27.9</v>
      </c>
      <c r="W664" s="21" t="s">
        <v>762</v>
      </c>
      <c r="X664" s="21" t="s">
        <v>44</v>
      </c>
    </row>
    <row r="665" spans="1:30" x14ac:dyDescent="0.25">
      <c r="A665" s="21" t="str">
        <f t="shared" si="10"/>
        <v>Utillajes</v>
      </c>
      <c r="B665" s="21" t="s">
        <v>2508</v>
      </c>
      <c r="C665" s="21" t="s">
        <v>2497</v>
      </c>
      <c r="D665" s="21" t="s">
        <v>2498</v>
      </c>
      <c r="F665" s="21" t="s">
        <v>2346</v>
      </c>
      <c r="G665" s="21" t="s">
        <v>2499</v>
      </c>
      <c r="H665" s="21" t="s">
        <v>60</v>
      </c>
      <c r="J665" s="21" t="s">
        <v>310</v>
      </c>
      <c r="K665" s="21" t="s">
        <v>311</v>
      </c>
      <c r="L665" s="23">
        <v>39035</v>
      </c>
      <c r="M665" s="23">
        <v>39097</v>
      </c>
      <c r="S665" s="21" t="s">
        <v>365</v>
      </c>
      <c r="T665" s="21" t="s">
        <v>2466</v>
      </c>
      <c r="U665" s="21" t="s">
        <v>42</v>
      </c>
      <c r="V665" s="21">
        <v>27.9</v>
      </c>
      <c r="W665" s="21" t="s">
        <v>762</v>
      </c>
      <c r="X665" s="21" t="s">
        <v>44</v>
      </c>
    </row>
    <row r="666" spans="1:30" x14ac:dyDescent="0.25">
      <c r="A666" s="21" t="str">
        <f t="shared" si="10"/>
        <v>Utillajes</v>
      </c>
      <c r="B666" s="21" t="s">
        <v>2509</v>
      </c>
      <c r="C666" s="21" t="s">
        <v>2497</v>
      </c>
      <c r="D666" s="21" t="s">
        <v>2498</v>
      </c>
      <c r="F666" s="21" t="s">
        <v>2346</v>
      </c>
      <c r="G666" s="21" t="s">
        <v>2499</v>
      </c>
      <c r="H666" s="21" t="s">
        <v>60</v>
      </c>
      <c r="J666" s="21" t="s">
        <v>310</v>
      </c>
      <c r="K666" s="21" t="s">
        <v>311</v>
      </c>
      <c r="L666" s="23">
        <v>39035</v>
      </c>
      <c r="M666" s="23">
        <v>39097</v>
      </c>
      <c r="S666" s="21" t="s">
        <v>365</v>
      </c>
      <c r="T666" s="21" t="s">
        <v>2466</v>
      </c>
      <c r="U666" s="21" t="s">
        <v>42</v>
      </c>
      <c r="V666" s="21">
        <v>27.9</v>
      </c>
      <c r="W666" s="21" t="s">
        <v>762</v>
      </c>
      <c r="X666" s="21" t="s">
        <v>44</v>
      </c>
    </row>
    <row r="667" spans="1:30" x14ac:dyDescent="0.25">
      <c r="A667" s="21" t="str">
        <f t="shared" si="10"/>
        <v>Utillajes</v>
      </c>
      <c r="B667" s="21" t="s">
        <v>2510</v>
      </c>
      <c r="C667" s="21" t="s">
        <v>2497</v>
      </c>
      <c r="D667" s="21" t="s">
        <v>2498</v>
      </c>
      <c r="F667" s="21" t="s">
        <v>2346</v>
      </c>
      <c r="G667" s="21" t="s">
        <v>2499</v>
      </c>
      <c r="H667" s="21" t="s">
        <v>60</v>
      </c>
      <c r="J667" s="21" t="s">
        <v>310</v>
      </c>
      <c r="K667" s="21" t="s">
        <v>311</v>
      </c>
      <c r="L667" s="23">
        <v>39035</v>
      </c>
      <c r="M667" s="23">
        <v>39097</v>
      </c>
      <c r="S667" s="21" t="s">
        <v>365</v>
      </c>
      <c r="T667" s="21" t="s">
        <v>2466</v>
      </c>
      <c r="U667" s="21" t="s">
        <v>42</v>
      </c>
      <c r="V667" s="21">
        <v>27.9</v>
      </c>
      <c r="W667" s="21" t="s">
        <v>762</v>
      </c>
      <c r="X667" s="21" t="s">
        <v>44</v>
      </c>
    </row>
    <row r="668" spans="1:30" x14ac:dyDescent="0.25">
      <c r="A668" s="21" t="str">
        <f t="shared" si="10"/>
        <v>Utillajes</v>
      </c>
      <c r="B668" s="21" t="s">
        <v>2511</v>
      </c>
      <c r="C668" s="21" t="s">
        <v>2497</v>
      </c>
      <c r="D668" s="21" t="s">
        <v>2498</v>
      </c>
      <c r="F668" s="21" t="s">
        <v>2346</v>
      </c>
      <c r="G668" s="21" t="s">
        <v>2499</v>
      </c>
      <c r="H668" s="21" t="s">
        <v>60</v>
      </c>
      <c r="J668" s="21" t="s">
        <v>310</v>
      </c>
      <c r="K668" s="21" t="s">
        <v>311</v>
      </c>
      <c r="L668" s="23">
        <v>39035</v>
      </c>
      <c r="M668" s="23">
        <v>39097</v>
      </c>
      <c r="S668" s="21" t="s">
        <v>365</v>
      </c>
      <c r="T668" s="21" t="s">
        <v>2466</v>
      </c>
      <c r="U668" s="21" t="s">
        <v>42</v>
      </c>
      <c r="V668" s="21">
        <v>27.9</v>
      </c>
      <c r="W668" s="21" t="s">
        <v>762</v>
      </c>
      <c r="X668" s="21" t="s">
        <v>44</v>
      </c>
    </row>
    <row r="669" spans="1:30" x14ac:dyDescent="0.25">
      <c r="A669" s="21" t="str">
        <f t="shared" si="10"/>
        <v>Utillajes</v>
      </c>
      <c r="B669" s="21" t="s">
        <v>2512</v>
      </c>
      <c r="C669" s="21" t="s">
        <v>2497</v>
      </c>
      <c r="D669" s="21" t="s">
        <v>2498</v>
      </c>
      <c r="F669" s="21" t="s">
        <v>2346</v>
      </c>
      <c r="G669" s="21" t="s">
        <v>2499</v>
      </c>
      <c r="H669" s="21" t="s">
        <v>60</v>
      </c>
      <c r="J669" s="21" t="s">
        <v>310</v>
      </c>
      <c r="K669" s="21" t="s">
        <v>311</v>
      </c>
      <c r="L669" s="23">
        <v>39035</v>
      </c>
      <c r="M669" s="23">
        <v>39097</v>
      </c>
      <c r="S669" s="21" t="s">
        <v>365</v>
      </c>
      <c r="T669" s="21" t="s">
        <v>2466</v>
      </c>
      <c r="U669" s="21" t="s">
        <v>42</v>
      </c>
      <c r="V669" s="21">
        <v>27.9</v>
      </c>
      <c r="W669" s="21" t="s">
        <v>762</v>
      </c>
      <c r="X669" s="21" t="s">
        <v>44</v>
      </c>
    </row>
    <row r="670" spans="1:30" x14ac:dyDescent="0.25">
      <c r="A670" s="21" t="str">
        <f t="shared" si="10"/>
        <v>Utillajes</v>
      </c>
      <c r="B670" s="21" t="s">
        <v>2513</v>
      </c>
      <c r="C670" s="21" t="s">
        <v>2475</v>
      </c>
      <c r="D670" s="21" t="s">
        <v>2476</v>
      </c>
      <c r="F670" s="21" t="s">
        <v>2346</v>
      </c>
      <c r="G670" s="21" t="s">
        <v>2347</v>
      </c>
      <c r="H670" s="21" t="s">
        <v>60</v>
      </c>
      <c r="J670" s="21" t="s">
        <v>310</v>
      </c>
      <c r="K670" s="21" t="s">
        <v>311</v>
      </c>
      <c r="L670" s="23">
        <v>39035</v>
      </c>
      <c r="M670" s="23">
        <v>39097</v>
      </c>
      <c r="S670" s="21" t="s">
        <v>365</v>
      </c>
      <c r="T670" s="21" t="s">
        <v>2466</v>
      </c>
      <c r="U670" s="21" t="s">
        <v>42</v>
      </c>
      <c r="V670" s="21">
        <v>36</v>
      </c>
      <c r="W670" s="21" t="s">
        <v>762</v>
      </c>
      <c r="X670" s="21" t="s">
        <v>44</v>
      </c>
      <c r="AD670" s="23">
        <v>39097</v>
      </c>
    </row>
    <row r="671" spans="1:30" x14ac:dyDescent="0.25">
      <c r="A671" s="21" t="str">
        <f t="shared" si="10"/>
        <v>Utillajes</v>
      </c>
      <c r="B671" s="21" t="s">
        <v>2514</v>
      </c>
      <c r="C671" s="21" t="s">
        <v>2475</v>
      </c>
      <c r="D671" s="21" t="s">
        <v>2476</v>
      </c>
      <c r="F671" s="21" t="s">
        <v>2346</v>
      </c>
      <c r="G671" s="21" t="s">
        <v>2347</v>
      </c>
      <c r="H671" s="21" t="s">
        <v>60</v>
      </c>
      <c r="J671" s="21" t="s">
        <v>310</v>
      </c>
      <c r="K671" s="21" t="s">
        <v>311</v>
      </c>
      <c r="L671" s="23">
        <v>39035</v>
      </c>
      <c r="M671" s="23">
        <v>39097</v>
      </c>
      <c r="S671" s="21" t="s">
        <v>365</v>
      </c>
      <c r="T671" s="21" t="s">
        <v>2466</v>
      </c>
      <c r="U671" s="21" t="s">
        <v>42</v>
      </c>
      <c r="V671" s="21">
        <v>36</v>
      </c>
      <c r="W671" s="21" t="s">
        <v>762</v>
      </c>
      <c r="X671" s="21" t="s">
        <v>44</v>
      </c>
      <c r="AD671" s="23">
        <v>39097</v>
      </c>
    </row>
    <row r="672" spans="1:30" x14ac:dyDescent="0.25">
      <c r="A672" s="21" t="str">
        <f t="shared" si="10"/>
        <v>Utillajes</v>
      </c>
      <c r="B672" s="21" t="s">
        <v>2520</v>
      </c>
      <c r="C672" s="21" t="s">
        <v>2521</v>
      </c>
      <c r="D672" s="21" t="s">
        <v>2522</v>
      </c>
      <c r="F672" s="21" t="s">
        <v>537</v>
      </c>
      <c r="G672" s="21" t="s">
        <v>2523</v>
      </c>
      <c r="H672" s="21" t="s">
        <v>38</v>
      </c>
      <c r="J672" s="21" t="s">
        <v>377</v>
      </c>
      <c r="K672" s="21" t="s">
        <v>378</v>
      </c>
      <c r="L672" s="23">
        <v>39112</v>
      </c>
      <c r="M672" s="23">
        <v>39153</v>
      </c>
      <c r="S672" s="21" t="s">
        <v>661</v>
      </c>
      <c r="T672" s="21" t="s">
        <v>2524</v>
      </c>
      <c r="U672" s="21" t="s">
        <v>42</v>
      </c>
      <c r="V672" s="21">
        <v>670</v>
      </c>
      <c r="W672" s="21" t="s">
        <v>2525</v>
      </c>
      <c r="X672" s="21" t="s">
        <v>44</v>
      </c>
      <c r="AD672" s="23">
        <v>39153</v>
      </c>
    </row>
    <row r="673" spans="1:30" x14ac:dyDescent="0.25">
      <c r="A673" s="21" t="str">
        <f t="shared" si="10"/>
        <v>Utillajes</v>
      </c>
      <c r="B673" s="21" t="s">
        <v>2526</v>
      </c>
      <c r="C673" s="21" t="s">
        <v>2527</v>
      </c>
      <c r="D673" s="21" t="s">
        <v>2528</v>
      </c>
      <c r="F673" s="21" t="s">
        <v>537</v>
      </c>
      <c r="G673" s="21" t="s">
        <v>2529</v>
      </c>
      <c r="H673" s="21" t="s">
        <v>38</v>
      </c>
      <c r="J673" s="21" t="s">
        <v>377</v>
      </c>
      <c r="K673" s="21" t="s">
        <v>378</v>
      </c>
      <c r="L673" s="23">
        <v>39112</v>
      </c>
      <c r="M673" s="23">
        <v>39153</v>
      </c>
      <c r="S673" s="21" t="s">
        <v>661</v>
      </c>
      <c r="T673" s="21" t="s">
        <v>2524</v>
      </c>
      <c r="U673" s="21" t="s">
        <v>42</v>
      </c>
      <c r="V673" s="21">
        <v>49</v>
      </c>
      <c r="W673" s="21" t="s">
        <v>2525</v>
      </c>
      <c r="X673" s="21" t="s">
        <v>44</v>
      </c>
      <c r="AD673" s="23">
        <v>39153</v>
      </c>
    </row>
    <row r="674" spans="1:30" x14ac:dyDescent="0.25">
      <c r="A674" s="21" t="str">
        <f t="shared" si="10"/>
        <v>Utillajes</v>
      </c>
      <c r="B674" s="21" t="s">
        <v>2530</v>
      </c>
      <c r="C674" s="21" t="s">
        <v>2531</v>
      </c>
      <c r="D674" s="21" t="s">
        <v>2532</v>
      </c>
      <c r="F674" s="21" t="s">
        <v>537</v>
      </c>
      <c r="G674" s="21" t="s">
        <v>2533</v>
      </c>
      <c r="H674" s="21" t="s">
        <v>38</v>
      </c>
      <c r="J674" s="21" t="s">
        <v>377</v>
      </c>
      <c r="K674" s="21" t="s">
        <v>378</v>
      </c>
      <c r="L674" s="23">
        <v>39112</v>
      </c>
      <c r="M674" s="23">
        <v>39153</v>
      </c>
      <c r="S674" s="21" t="s">
        <v>661</v>
      </c>
      <c r="T674" s="21" t="s">
        <v>2524</v>
      </c>
      <c r="U674" s="21" t="s">
        <v>42</v>
      </c>
      <c r="V674" s="21">
        <v>4</v>
      </c>
      <c r="W674" s="21" t="s">
        <v>2525</v>
      </c>
      <c r="X674" s="21" t="s">
        <v>44</v>
      </c>
      <c r="AD674" s="23">
        <v>39153</v>
      </c>
    </row>
    <row r="675" spans="1:30" x14ac:dyDescent="0.25">
      <c r="A675" s="21" t="str">
        <f t="shared" si="10"/>
        <v>Utillajes</v>
      </c>
      <c r="B675" s="21" t="s">
        <v>2546</v>
      </c>
      <c r="C675" s="21" t="s">
        <v>2547</v>
      </c>
      <c r="D675" s="21" t="s">
        <v>2548</v>
      </c>
      <c r="F675" s="21" t="s">
        <v>537</v>
      </c>
      <c r="G675" s="21" t="s">
        <v>2549</v>
      </c>
      <c r="H675" s="21" t="s">
        <v>38</v>
      </c>
      <c r="J675" s="21" t="s">
        <v>377</v>
      </c>
      <c r="K675" s="21" t="s">
        <v>378</v>
      </c>
      <c r="L675" s="23">
        <v>39112</v>
      </c>
      <c r="M675" s="23">
        <v>39153</v>
      </c>
      <c r="S675" s="21" t="s">
        <v>661</v>
      </c>
      <c r="T675" s="21" t="s">
        <v>2550</v>
      </c>
      <c r="U675" s="21" t="s">
        <v>42</v>
      </c>
      <c r="V675" s="21">
        <v>105</v>
      </c>
      <c r="W675" s="21" t="s">
        <v>2525</v>
      </c>
      <c r="X675" s="21" t="s">
        <v>44</v>
      </c>
      <c r="AD675" s="23">
        <v>39153</v>
      </c>
    </row>
    <row r="676" spans="1:30" x14ac:dyDescent="0.25">
      <c r="A676" s="21" t="str">
        <f t="shared" si="10"/>
        <v>Utillajes</v>
      </c>
      <c r="B676" s="21" t="s">
        <v>2585</v>
      </c>
      <c r="C676" s="21" t="s">
        <v>2586</v>
      </c>
      <c r="D676" s="21" t="s">
        <v>2587</v>
      </c>
      <c r="F676" s="21" t="s">
        <v>537</v>
      </c>
      <c r="G676" s="21" t="s">
        <v>2588</v>
      </c>
      <c r="H676" s="21" t="s">
        <v>38</v>
      </c>
      <c r="J676" s="21" t="s">
        <v>384</v>
      </c>
      <c r="K676" s="21" t="s">
        <v>385</v>
      </c>
      <c r="L676" s="23">
        <v>39112</v>
      </c>
      <c r="M676" s="23">
        <v>39153</v>
      </c>
      <c r="S676" s="21" t="s">
        <v>661</v>
      </c>
      <c r="T676" s="21" t="s">
        <v>2589</v>
      </c>
      <c r="U676" s="21" t="s">
        <v>42</v>
      </c>
      <c r="V676" s="21">
        <v>382</v>
      </c>
      <c r="W676" s="21" t="s">
        <v>2525</v>
      </c>
      <c r="X676" s="21" t="s">
        <v>44</v>
      </c>
      <c r="AD676" s="23">
        <v>39153</v>
      </c>
    </row>
    <row r="677" spans="1:30" x14ac:dyDescent="0.25">
      <c r="A677" s="21" t="str">
        <f t="shared" si="10"/>
        <v>Utillajes</v>
      </c>
      <c r="B677" s="21" t="s">
        <v>2598</v>
      </c>
      <c r="C677" s="21" t="s">
        <v>2599</v>
      </c>
      <c r="D677" s="21" t="s">
        <v>3935</v>
      </c>
      <c r="E677" s="21" t="s">
        <v>2600</v>
      </c>
      <c r="F677" s="21" t="s">
        <v>537</v>
      </c>
      <c r="G677" s="21" t="s">
        <v>2601</v>
      </c>
      <c r="H677" s="21" t="s">
        <v>38</v>
      </c>
      <c r="J677" s="21" t="s">
        <v>377</v>
      </c>
      <c r="K677" s="21" t="s">
        <v>378</v>
      </c>
      <c r="L677" s="23">
        <v>39112</v>
      </c>
      <c r="M677" s="23">
        <v>39153</v>
      </c>
      <c r="S677" s="21" t="s">
        <v>661</v>
      </c>
      <c r="T677" s="21" t="s">
        <v>2573</v>
      </c>
      <c r="U677" s="21" t="s">
        <v>42</v>
      </c>
      <c r="V677" s="21">
        <v>1404</v>
      </c>
      <c r="W677" s="21" t="s">
        <v>2525</v>
      </c>
      <c r="X677" s="21" t="s">
        <v>44</v>
      </c>
      <c r="AD677" s="23">
        <v>39153</v>
      </c>
    </row>
    <row r="678" spans="1:30" x14ac:dyDescent="0.25">
      <c r="A678" s="21" t="str">
        <f t="shared" si="10"/>
        <v>Utillajes</v>
      </c>
      <c r="B678" s="21" t="s">
        <v>2602</v>
      </c>
      <c r="C678" s="21" t="s">
        <v>2603</v>
      </c>
      <c r="D678" s="21" t="s">
        <v>2604</v>
      </c>
      <c r="E678" s="21" t="s">
        <v>2600</v>
      </c>
      <c r="F678" s="21" t="s">
        <v>537</v>
      </c>
      <c r="G678" s="21" t="s">
        <v>2605</v>
      </c>
      <c r="H678" s="21" t="s">
        <v>38</v>
      </c>
      <c r="J678" s="21" t="s">
        <v>377</v>
      </c>
      <c r="K678" s="21" t="s">
        <v>378</v>
      </c>
      <c r="L678" s="23">
        <v>39112</v>
      </c>
      <c r="M678" s="23">
        <v>39153</v>
      </c>
      <c r="S678" s="21" t="s">
        <v>661</v>
      </c>
      <c r="T678" s="21" t="s">
        <v>2573</v>
      </c>
      <c r="U678" s="21" t="s">
        <v>42</v>
      </c>
      <c r="V678" s="21">
        <v>18</v>
      </c>
      <c r="W678" s="21" t="s">
        <v>2525</v>
      </c>
      <c r="X678" s="21" t="s">
        <v>44</v>
      </c>
      <c r="AD678" s="23">
        <v>39153</v>
      </c>
    </row>
    <row r="679" spans="1:30" x14ac:dyDescent="0.25">
      <c r="A679" s="21" t="str">
        <f t="shared" si="10"/>
        <v>Utillajes</v>
      </c>
      <c r="B679" s="21" t="s">
        <v>2606</v>
      </c>
      <c r="C679" s="21" t="s">
        <v>2607</v>
      </c>
      <c r="D679" s="21" t="s">
        <v>2608</v>
      </c>
      <c r="E679" s="21" t="s">
        <v>2600</v>
      </c>
      <c r="F679" s="21" t="s">
        <v>537</v>
      </c>
      <c r="G679" s="21" t="s">
        <v>2609</v>
      </c>
      <c r="H679" s="21" t="s">
        <v>38</v>
      </c>
      <c r="J679" s="21" t="s">
        <v>377</v>
      </c>
      <c r="K679" s="21" t="s">
        <v>378</v>
      </c>
      <c r="L679" s="23">
        <v>39112</v>
      </c>
      <c r="M679" s="23">
        <v>39153</v>
      </c>
      <c r="S679" s="21" t="s">
        <v>661</v>
      </c>
      <c r="T679" s="21" t="s">
        <v>2573</v>
      </c>
      <c r="U679" s="21" t="s">
        <v>42</v>
      </c>
      <c r="V679" s="21">
        <v>18</v>
      </c>
      <c r="W679" s="21" t="s">
        <v>2525</v>
      </c>
      <c r="X679" s="21" t="s">
        <v>44</v>
      </c>
      <c r="AD679" s="23">
        <v>39153</v>
      </c>
    </row>
    <row r="680" spans="1:30" x14ac:dyDescent="0.25">
      <c r="A680" s="21" t="str">
        <f t="shared" si="10"/>
        <v>Utillajes</v>
      </c>
      <c r="B680" s="21" t="s">
        <v>2610</v>
      </c>
      <c r="C680" s="21" t="s">
        <v>2611</v>
      </c>
      <c r="D680" s="21" t="s">
        <v>2612</v>
      </c>
      <c r="E680" s="21" t="s">
        <v>2600</v>
      </c>
      <c r="F680" s="21" t="s">
        <v>537</v>
      </c>
      <c r="G680" s="21" t="s">
        <v>2613</v>
      </c>
      <c r="H680" s="21" t="s">
        <v>38</v>
      </c>
      <c r="J680" s="21" t="s">
        <v>377</v>
      </c>
      <c r="K680" s="21" t="s">
        <v>378</v>
      </c>
      <c r="L680" s="23">
        <v>39112</v>
      </c>
      <c r="M680" s="23">
        <v>39153</v>
      </c>
      <c r="S680" s="21" t="s">
        <v>661</v>
      </c>
      <c r="T680" s="21" t="s">
        <v>2573</v>
      </c>
      <c r="U680" s="21" t="s">
        <v>42</v>
      </c>
      <c r="V680" s="21">
        <v>45</v>
      </c>
      <c r="W680" s="21" t="s">
        <v>2525</v>
      </c>
      <c r="X680" s="21" t="s">
        <v>44</v>
      </c>
      <c r="AD680" s="23">
        <v>39153</v>
      </c>
    </row>
    <row r="681" spans="1:30" x14ac:dyDescent="0.25">
      <c r="A681" s="21" t="str">
        <f t="shared" si="10"/>
        <v>Utillajes</v>
      </c>
      <c r="B681" s="21" t="s">
        <v>2638</v>
      </c>
      <c r="C681" s="21" t="s">
        <v>1005</v>
      </c>
      <c r="D681" s="21" t="s">
        <v>1470</v>
      </c>
      <c r="E681" s="21" t="s">
        <v>2639</v>
      </c>
      <c r="F681" s="21" t="s">
        <v>2640</v>
      </c>
      <c r="H681" s="21" t="s">
        <v>2641</v>
      </c>
      <c r="J681" s="21" t="s">
        <v>139</v>
      </c>
      <c r="K681" s="21" t="s">
        <v>140</v>
      </c>
      <c r="L681" s="23">
        <v>39164</v>
      </c>
      <c r="M681" s="23">
        <v>39164</v>
      </c>
      <c r="S681" s="21" t="s">
        <v>356</v>
      </c>
      <c r="U681" s="21" t="s">
        <v>111</v>
      </c>
      <c r="V681" s="21">
        <v>0</v>
      </c>
      <c r="W681" s="21" t="s">
        <v>2642</v>
      </c>
      <c r="X681" s="21" t="s">
        <v>44</v>
      </c>
    </row>
    <row r="682" spans="1:30" x14ac:dyDescent="0.25">
      <c r="A682" s="21" t="str">
        <f t="shared" si="10"/>
        <v>Utillajes</v>
      </c>
      <c r="B682" s="21" t="s">
        <v>2643</v>
      </c>
      <c r="C682" s="21" t="s">
        <v>2644</v>
      </c>
      <c r="D682" s="21" t="s">
        <v>2644</v>
      </c>
      <c r="F682" s="21" t="s">
        <v>382</v>
      </c>
      <c r="H682" s="21" t="s">
        <v>60</v>
      </c>
      <c r="K682" s="21" t="s">
        <v>126</v>
      </c>
      <c r="L682" s="23">
        <v>39164</v>
      </c>
      <c r="M682" s="23">
        <v>39164</v>
      </c>
      <c r="S682" s="21" t="s">
        <v>356</v>
      </c>
      <c r="U682" s="21" t="s">
        <v>42</v>
      </c>
      <c r="V682" s="21">
        <v>0</v>
      </c>
      <c r="X682" s="21" t="s">
        <v>44</v>
      </c>
    </row>
    <row r="683" spans="1:30" x14ac:dyDescent="0.25">
      <c r="A683" s="21" t="str">
        <f t="shared" si="10"/>
        <v>Utillajes</v>
      </c>
      <c r="B683" s="21" t="s">
        <v>2645</v>
      </c>
      <c r="C683" s="21" t="s">
        <v>2646</v>
      </c>
      <c r="D683" s="21" t="s">
        <v>2646</v>
      </c>
      <c r="H683" s="21" t="s">
        <v>60</v>
      </c>
      <c r="K683" s="21" t="s">
        <v>126</v>
      </c>
      <c r="L683" s="23">
        <v>39164</v>
      </c>
      <c r="M683" s="23">
        <v>39164</v>
      </c>
      <c r="S683" s="21" t="s">
        <v>356</v>
      </c>
      <c r="U683" s="21" t="s">
        <v>42</v>
      </c>
      <c r="V683" s="21">
        <v>0</v>
      </c>
      <c r="X683" s="21" t="s">
        <v>44</v>
      </c>
    </row>
    <row r="684" spans="1:30" x14ac:dyDescent="0.25">
      <c r="A684" s="21" t="str">
        <f t="shared" si="10"/>
        <v>Utillajes</v>
      </c>
      <c r="B684" s="21" t="s">
        <v>2647</v>
      </c>
      <c r="C684" s="21" t="s">
        <v>2648</v>
      </c>
      <c r="D684" s="21" t="s">
        <v>2649</v>
      </c>
      <c r="E684" s="21" t="s">
        <v>2650</v>
      </c>
      <c r="F684" s="21" t="s">
        <v>2137</v>
      </c>
      <c r="H684" s="21" t="s">
        <v>60</v>
      </c>
      <c r="K684" s="21" t="s">
        <v>140</v>
      </c>
      <c r="L684" s="23">
        <v>39156</v>
      </c>
      <c r="M684" s="23">
        <v>39157</v>
      </c>
      <c r="S684" s="21" t="s">
        <v>2024</v>
      </c>
      <c r="U684" s="21" t="s">
        <v>42</v>
      </c>
      <c r="V684" s="21">
        <v>0</v>
      </c>
      <c r="W684" s="21" t="s">
        <v>147</v>
      </c>
      <c r="X684" s="21" t="s">
        <v>44</v>
      </c>
    </row>
    <row r="685" spans="1:30" x14ac:dyDescent="0.25">
      <c r="A685" s="21" t="str">
        <f t="shared" si="10"/>
        <v>Utillajes</v>
      </c>
      <c r="B685" s="21" t="s">
        <v>2651</v>
      </c>
      <c r="C685" s="21" t="s">
        <v>2652</v>
      </c>
      <c r="D685" s="21" t="s">
        <v>2649</v>
      </c>
      <c r="E685" s="21" t="s">
        <v>2650</v>
      </c>
      <c r="F685" s="21" t="s">
        <v>2653</v>
      </c>
      <c r="H685" s="21" t="s">
        <v>60</v>
      </c>
      <c r="K685" s="21" t="s">
        <v>140</v>
      </c>
      <c r="L685" s="23">
        <v>39156</v>
      </c>
      <c r="M685" s="23">
        <v>39157</v>
      </c>
      <c r="S685" s="21" t="s">
        <v>2024</v>
      </c>
      <c r="U685" s="21" t="s">
        <v>42</v>
      </c>
      <c r="V685" s="21">
        <v>0</v>
      </c>
      <c r="W685" s="21" t="s">
        <v>147</v>
      </c>
      <c r="X685" s="21" t="s">
        <v>44</v>
      </c>
    </row>
    <row r="686" spans="1:30" x14ac:dyDescent="0.25">
      <c r="A686" s="21" t="str">
        <f t="shared" si="10"/>
        <v>Utillajes</v>
      </c>
      <c r="B686" s="21" t="s">
        <v>2654</v>
      </c>
      <c r="C686" s="21" t="s">
        <v>2655</v>
      </c>
      <c r="D686" s="21" t="s">
        <v>2656</v>
      </c>
      <c r="H686" s="21" t="s">
        <v>60</v>
      </c>
      <c r="J686" s="21" t="s">
        <v>310</v>
      </c>
      <c r="K686" s="21" t="s">
        <v>311</v>
      </c>
      <c r="L686" s="23">
        <v>39097</v>
      </c>
      <c r="M686" s="23">
        <v>39146</v>
      </c>
      <c r="S686" s="21" t="s">
        <v>41</v>
      </c>
      <c r="T686" s="21" t="s">
        <v>2320</v>
      </c>
      <c r="U686" s="21" t="s">
        <v>42</v>
      </c>
      <c r="V686" s="21">
        <v>0</v>
      </c>
      <c r="W686" s="21" t="s">
        <v>762</v>
      </c>
      <c r="X686" s="21" t="s">
        <v>44</v>
      </c>
    </row>
    <row r="687" spans="1:30" x14ac:dyDescent="0.25">
      <c r="A687" s="21" t="str">
        <f t="shared" si="10"/>
        <v>Utillajes</v>
      </c>
      <c r="B687" s="21" t="s">
        <v>2657</v>
      </c>
      <c r="C687" s="21" t="s">
        <v>2658</v>
      </c>
      <c r="D687" s="21" t="s">
        <v>2659</v>
      </c>
      <c r="F687" s="21" t="s">
        <v>382</v>
      </c>
      <c r="H687" s="21" t="s">
        <v>60</v>
      </c>
      <c r="J687" s="21" t="s">
        <v>310</v>
      </c>
      <c r="K687" s="21" t="s">
        <v>311</v>
      </c>
      <c r="L687" s="23">
        <v>39097</v>
      </c>
      <c r="M687" s="23">
        <v>39146</v>
      </c>
      <c r="S687" s="21" t="s">
        <v>356</v>
      </c>
      <c r="T687" s="21" t="s">
        <v>2357</v>
      </c>
      <c r="U687" s="21" t="s">
        <v>42</v>
      </c>
      <c r="V687" s="21">
        <v>0</v>
      </c>
      <c r="W687" s="21" t="s">
        <v>762</v>
      </c>
      <c r="X687" s="21" t="s">
        <v>44</v>
      </c>
    </row>
    <row r="688" spans="1:30" x14ac:dyDescent="0.25">
      <c r="A688" s="21" t="str">
        <f t="shared" si="10"/>
        <v>Utillajes</v>
      </c>
      <c r="B688" s="21" t="s">
        <v>2660</v>
      </c>
      <c r="C688" s="21" t="s">
        <v>2661</v>
      </c>
      <c r="D688" s="21" t="s">
        <v>2662</v>
      </c>
      <c r="H688" s="21" t="s">
        <v>60</v>
      </c>
      <c r="J688" s="21" t="s">
        <v>310</v>
      </c>
      <c r="K688" s="21" t="s">
        <v>311</v>
      </c>
      <c r="L688" s="23">
        <v>39035</v>
      </c>
      <c r="M688" s="23">
        <v>39097</v>
      </c>
      <c r="S688" s="21" t="s">
        <v>41</v>
      </c>
      <c r="T688" s="21" t="s">
        <v>2445</v>
      </c>
      <c r="U688" s="21" t="s">
        <v>42</v>
      </c>
      <c r="V688" s="21">
        <v>54</v>
      </c>
      <c r="W688" s="21" t="s">
        <v>762</v>
      </c>
      <c r="X688" s="21" t="s">
        <v>44</v>
      </c>
    </row>
    <row r="689" spans="1:30" x14ac:dyDescent="0.25">
      <c r="A689" s="21" t="str">
        <f t="shared" si="10"/>
        <v>Utillajes</v>
      </c>
      <c r="B689" s="21" t="s">
        <v>2668</v>
      </c>
      <c r="C689" s="21" t="s">
        <v>2669</v>
      </c>
      <c r="D689" s="21" t="s">
        <v>2670</v>
      </c>
      <c r="H689" s="21" t="s">
        <v>60</v>
      </c>
      <c r="J689" s="21" t="s">
        <v>384</v>
      </c>
      <c r="K689" s="21" t="s">
        <v>311</v>
      </c>
      <c r="L689" s="23">
        <v>39035</v>
      </c>
      <c r="M689" s="23">
        <v>39097</v>
      </c>
      <c r="S689" s="21" t="s">
        <v>41</v>
      </c>
      <c r="T689" s="21" t="s">
        <v>2519</v>
      </c>
      <c r="U689" s="21" t="s">
        <v>42</v>
      </c>
      <c r="V689" s="21">
        <v>0</v>
      </c>
      <c r="W689" s="21" t="s">
        <v>762</v>
      </c>
      <c r="X689" s="21" t="s">
        <v>44</v>
      </c>
    </row>
    <row r="690" spans="1:30" x14ac:dyDescent="0.25">
      <c r="A690" s="21" t="str">
        <f t="shared" si="10"/>
        <v>Utillajes</v>
      </c>
      <c r="B690" s="21" t="s">
        <v>2671</v>
      </c>
      <c r="C690" s="21" t="s">
        <v>2672</v>
      </c>
      <c r="D690" s="21" t="s">
        <v>2673</v>
      </c>
      <c r="E690" s="21" t="s">
        <v>2303</v>
      </c>
      <c r="H690" s="21" t="s">
        <v>60</v>
      </c>
      <c r="J690" s="21" t="s">
        <v>377</v>
      </c>
      <c r="K690" s="21" t="s">
        <v>378</v>
      </c>
      <c r="L690" s="23">
        <v>39097</v>
      </c>
      <c r="M690" s="23">
        <v>39146</v>
      </c>
      <c r="S690" s="21" t="s">
        <v>41</v>
      </c>
      <c r="T690" s="21" t="s">
        <v>2674</v>
      </c>
      <c r="U690" s="21" t="s">
        <v>42</v>
      </c>
      <c r="V690" s="21">
        <v>0</v>
      </c>
      <c r="W690" s="21" t="s">
        <v>2305</v>
      </c>
      <c r="X690" s="21" t="s">
        <v>44</v>
      </c>
    </row>
    <row r="691" spans="1:30" x14ac:dyDescent="0.25">
      <c r="A691" s="21" t="str">
        <f t="shared" si="10"/>
        <v>Utillajes</v>
      </c>
      <c r="B691" s="21" t="s">
        <v>2675</v>
      </c>
      <c r="C691" s="21" t="s">
        <v>2676</v>
      </c>
      <c r="D691" s="21" t="s">
        <v>2677</v>
      </c>
      <c r="H691" s="21" t="s">
        <v>60</v>
      </c>
      <c r="J691" s="21" t="s">
        <v>310</v>
      </c>
      <c r="K691" s="21" t="s">
        <v>385</v>
      </c>
      <c r="L691" s="23">
        <v>39091</v>
      </c>
      <c r="M691" s="23">
        <v>39097</v>
      </c>
      <c r="S691" s="21" t="s">
        <v>41</v>
      </c>
      <c r="T691" s="21" t="s">
        <v>2462</v>
      </c>
      <c r="U691" s="21" t="s">
        <v>42</v>
      </c>
      <c r="V691" s="21">
        <v>0</v>
      </c>
      <c r="W691" s="21" t="s">
        <v>762</v>
      </c>
      <c r="X691" s="21" t="s">
        <v>44</v>
      </c>
    </row>
    <row r="692" spans="1:30" x14ac:dyDescent="0.25">
      <c r="A692" s="21" t="str">
        <f t="shared" si="10"/>
        <v>Utillajes</v>
      </c>
      <c r="B692" s="21" t="s">
        <v>2678</v>
      </c>
      <c r="C692" s="21" t="s">
        <v>2679</v>
      </c>
      <c r="D692" s="21" t="s">
        <v>2680</v>
      </c>
      <c r="E692" s="21" t="s">
        <v>2681</v>
      </c>
      <c r="H692" s="21" t="s">
        <v>60</v>
      </c>
      <c r="K692" s="21" t="s">
        <v>311</v>
      </c>
      <c r="L692" s="23">
        <v>39205</v>
      </c>
      <c r="M692" s="23">
        <v>39205</v>
      </c>
      <c r="S692" s="21" t="s">
        <v>2682</v>
      </c>
      <c r="U692" s="21" t="s">
        <v>42</v>
      </c>
      <c r="V692" s="21">
        <v>0</v>
      </c>
      <c r="W692" s="21" t="s">
        <v>197</v>
      </c>
      <c r="X692" s="21" t="s">
        <v>44</v>
      </c>
    </row>
    <row r="693" spans="1:30" x14ac:dyDescent="0.25">
      <c r="A693" s="21" t="str">
        <f t="shared" si="10"/>
        <v>Utillajes</v>
      </c>
      <c r="B693" s="21" t="s">
        <v>2683</v>
      </c>
      <c r="C693" s="21" t="s">
        <v>2684</v>
      </c>
      <c r="D693" s="21" t="s">
        <v>2685</v>
      </c>
      <c r="E693" s="21" t="s">
        <v>2686</v>
      </c>
      <c r="K693" s="21" t="s">
        <v>311</v>
      </c>
      <c r="L693" s="23">
        <v>39205</v>
      </c>
      <c r="M693" s="23">
        <v>39205</v>
      </c>
      <c r="S693" s="21" t="s">
        <v>2687</v>
      </c>
      <c r="U693" s="21" t="s">
        <v>42</v>
      </c>
      <c r="V693" s="21">
        <v>0</v>
      </c>
      <c r="W693" s="21" t="s">
        <v>197</v>
      </c>
      <c r="X693" s="21" t="s">
        <v>44</v>
      </c>
    </row>
    <row r="694" spans="1:30" x14ac:dyDescent="0.25">
      <c r="A694" s="21" t="str">
        <f t="shared" si="10"/>
        <v>Utillajes</v>
      </c>
      <c r="B694" s="21" t="s">
        <v>2688</v>
      </c>
      <c r="C694" s="21" t="s">
        <v>2689</v>
      </c>
      <c r="D694" s="21" t="s">
        <v>2690</v>
      </c>
      <c r="H694" s="21" t="s">
        <v>60</v>
      </c>
      <c r="K694" s="21" t="s">
        <v>311</v>
      </c>
      <c r="L694" s="23">
        <v>39205</v>
      </c>
      <c r="M694" s="23">
        <v>39205</v>
      </c>
      <c r="S694" s="21" t="s">
        <v>41</v>
      </c>
      <c r="U694" s="21" t="s">
        <v>42</v>
      </c>
      <c r="V694" s="21">
        <v>0</v>
      </c>
      <c r="W694" s="21" t="s">
        <v>197</v>
      </c>
      <c r="X694" s="21" t="s">
        <v>44</v>
      </c>
    </row>
    <row r="695" spans="1:30" x14ac:dyDescent="0.25">
      <c r="A695" s="21" t="str">
        <f t="shared" si="10"/>
        <v>Utillajes</v>
      </c>
      <c r="B695" s="21" t="s">
        <v>2691</v>
      </c>
      <c r="C695" s="21" t="s">
        <v>1005</v>
      </c>
      <c r="D695" s="21" t="s">
        <v>2692</v>
      </c>
      <c r="E695" s="21" t="s">
        <v>2693</v>
      </c>
      <c r="F695" s="21" t="s">
        <v>2640</v>
      </c>
      <c r="H695" s="21" t="s">
        <v>2641</v>
      </c>
      <c r="J695" s="21" t="s">
        <v>310</v>
      </c>
      <c r="K695" s="21" t="s">
        <v>140</v>
      </c>
      <c r="L695" s="23">
        <v>39205</v>
      </c>
      <c r="M695" s="23">
        <v>39205</v>
      </c>
      <c r="P695" s="23">
        <v>45832</v>
      </c>
      <c r="R695" s="23">
        <v>45832</v>
      </c>
      <c r="S695" s="21" t="s">
        <v>356</v>
      </c>
      <c r="U695" s="21" t="s">
        <v>111</v>
      </c>
      <c r="V695" s="21">
        <v>0</v>
      </c>
      <c r="W695" s="21" t="s">
        <v>2642</v>
      </c>
      <c r="X695" s="21" t="s">
        <v>44</v>
      </c>
      <c r="Z695" s="21" t="s">
        <v>113</v>
      </c>
      <c r="AD695" s="23">
        <v>45467</v>
      </c>
    </row>
    <row r="696" spans="1:30" x14ac:dyDescent="0.25">
      <c r="A696" s="21" t="str">
        <f t="shared" si="10"/>
        <v>Utillajes</v>
      </c>
      <c r="B696" s="21" t="s">
        <v>2694</v>
      </c>
      <c r="C696" s="21" t="s">
        <v>1005</v>
      </c>
      <c r="D696" s="21" t="s">
        <v>2695</v>
      </c>
      <c r="E696" s="21" t="s">
        <v>2696</v>
      </c>
      <c r="F696" s="21" t="s">
        <v>2640</v>
      </c>
      <c r="H696" s="21" t="s">
        <v>2641</v>
      </c>
      <c r="J696" s="21" t="s">
        <v>310</v>
      </c>
      <c r="K696" s="21" t="s">
        <v>140</v>
      </c>
      <c r="L696" s="23">
        <v>39205</v>
      </c>
      <c r="M696" s="23">
        <v>39205</v>
      </c>
      <c r="P696" s="23">
        <v>43892</v>
      </c>
      <c r="R696" s="23">
        <v>43892</v>
      </c>
      <c r="S696" s="21" t="s">
        <v>356</v>
      </c>
      <c r="U696" s="21" t="s">
        <v>111</v>
      </c>
      <c r="V696" s="21">
        <v>0</v>
      </c>
      <c r="W696" s="21" t="s">
        <v>2642</v>
      </c>
      <c r="X696" s="21" t="s">
        <v>44</v>
      </c>
      <c r="Z696" s="21" t="s">
        <v>113</v>
      </c>
      <c r="AD696" s="23">
        <v>43165</v>
      </c>
    </row>
    <row r="697" spans="1:30" x14ac:dyDescent="0.25">
      <c r="A697" s="21" t="str">
        <f t="shared" si="10"/>
        <v>Utillajes</v>
      </c>
      <c r="B697" s="21" t="s">
        <v>2697</v>
      </c>
      <c r="C697" s="21" t="s">
        <v>2698</v>
      </c>
      <c r="D697" s="21" t="s">
        <v>2699</v>
      </c>
      <c r="E697" s="21" t="s">
        <v>2700</v>
      </c>
      <c r="F697" s="21" t="s">
        <v>2701</v>
      </c>
      <c r="G697" s="21" t="s">
        <v>2702</v>
      </c>
      <c r="H697" s="21" t="s">
        <v>1074</v>
      </c>
      <c r="I697" s="21">
        <v>41528</v>
      </c>
      <c r="J697" s="21" t="s">
        <v>139</v>
      </c>
      <c r="K697" s="21" t="s">
        <v>140</v>
      </c>
      <c r="L697" s="23">
        <v>39196</v>
      </c>
      <c r="M697" s="23">
        <v>39209</v>
      </c>
      <c r="S697" s="21" t="s">
        <v>312</v>
      </c>
      <c r="U697" s="21" t="s">
        <v>111</v>
      </c>
      <c r="V697" s="21">
        <v>0</v>
      </c>
      <c r="W697" s="21" t="s">
        <v>43</v>
      </c>
      <c r="X697" s="21" t="s">
        <v>44</v>
      </c>
      <c r="AC697" s="23">
        <v>40808</v>
      </c>
    </row>
    <row r="698" spans="1:30" x14ac:dyDescent="0.25">
      <c r="A698" s="21" t="str">
        <f t="shared" si="10"/>
        <v>Utillajes</v>
      </c>
      <c r="B698" s="21" t="s">
        <v>2707</v>
      </c>
      <c r="C698" s="21" t="s">
        <v>1005</v>
      </c>
      <c r="D698" s="21" t="s">
        <v>2692</v>
      </c>
      <c r="E698" s="21" t="s">
        <v>2708</v>
      </c>
      <c r="F698" s="21" t="s">
        <v>382</v>
      </c>
      <c r="H698" s="21" t="s">
        <v>60</v>
      </c>
      <c r="K698" s="21" t="s">
        <v>311</v>
      </c>
      <c r="L698" s="23">
        <v>39230</v>
      </c>
      <c r="M698" s="23">
        <v>39230</v>
      </c>
      <c r="P698" s="23">
        <v>39596</v>
      </c>
      <c r="R698" s="23">
        <v>39596</v>
      </c>
      <c r="S698" s="21" t="s">
        <v>356</v>
      </c>
      <c r="U698" s="21" t="s">
        <v>42</v>
      </c>
      <c r="V698" s="21">
        <v>0</v>
      </c>
      <c r="W698" s="21" t="s">
        <v>197</v>
      </c>
      <c r="X698" s="21" t="s">
        <v>44</v>
      </c>
      <c r="Z698" s="21" t="s">
        <v>113</v>
      </c>
    </row>
    <row r="699" spans="1:30" x14ac:dyDescent="0.25">
      <c r="A699" s="21" t="str">
        <f t="shared" si="10"/>
        <v>Utillajes</v>
      </c>
      <c r="B699" s="21" t="s">
        <v>2709</v>
      </c>
      <c r="C699" s="21" t="s">
        <v>1005</v>
      </c>
      <c r="D699" s="21" t="s">
        <v>1466</v>
      </c>
      <c r="E699" s="21" t="s">
        <v>2710</v>
      </c>
      <c r="F699" s="21" t="s">
        <v>382</v>
      </c>
      <c r="H699" s="21" t="s">
        <v>60</v>
      </c>
      <c r="K699" s="21" t="s">
        <v>140</v>
      </c>
      <c r="L699" s="23">
        <v>39230</v>
      </c>
      <c r="M699" s="23">
        <v>39230</v>
      </c>
      <c r="P699" s="23">
        <v>43896</v>
      </c>
      <c r="R699" s="23">
        <v>43896</v>
      </c>
      <c r="S699" s="21" t="s">
        <v>356</v>
      </c>
      <c r="U699" s="21" t="s">
        <v>42</v>
      </c>
      <c r="V699" s="21">
        <v>0</v>
      </c>
      <c r="W699" s="21" t="s">
        <v>2049</v>
      </c>
      <c r="X699" s="21" t="s">
        <v>44</v>
      </c>
      <c r="Z699" s="21" t="s">
        <v>113</v>
      </c>
      <c r="AD699" s="23">
        <v>43530</v>
      </c>
    </row>
    <row r="700" spans="1:30" x14ac:dyDescent="0.25">
      <c r="A700" s="21" t="str">
        <f t="shared" si="10"/>
        <v>Utillajes</v>
      </c>
      <c r="B700" s="21" t="s">
        <v>2711</v>
      </c>
      <c r="C700" s="21" t="s">
        <v>1005</v>
      </c>
      <c r="D700" s="21" t="s">
        <v>2712</v>
      </c>
      <c r="E700" s="21" t="s">
        <v>2713</v>
      </c>
      <c r="F700" s="21" t="s">
        <v>382</v>
      </c>
      <c r="H700" s="21" t="s">
        <v>60</v>
      </c>
      <c r="K700" s="21" t="s">
        <v>311</v>
      </c>
      <c r="L700" s="23">
        <v>39230</v>
      </c>
      <c r="M700" s="23">
        <v>39230</v>
      </c>
      <c r="P700" s="23">
        <v>39961</v>
      </c>
      <c r="R700" s="23">
        <v>39961</v>
      </c>
      <c r="S700" s="21" t="s">
        <v>356</v>
      </c>
      <c r="U700" s="21" t="s">
        <v>42</v>
      </c>
      <c r="V700" s="21">
        <v>0</v>
      </c>
      <c r="W700" s="21" t="s">
        <v>197</v>
      </c>
      <c r="X700" s="21" t="s">
        <v>44</v>
      </c>
      <c r="Z700" s="21" t="s">
        <v>113</v>
      </c>
    </row>
    <row r="701" spans="1:30" x14ac:dyDescent="0.25">
      <c r="A701" s="21" t="str">
        <f t="shared" si="10"/>
        <v>Utillajes</v>
      </c>
      <c r="B701" s="21" t="s">
        <v>2716</v>
      </c>
      <c r="C701" s="21" t="s">
        <v>2464</v>
      </c>
      <c r="D701" s="21" t="s">
        <v>2465</v>
      </c>
      <c r="F701" s="21" t="s">
        <v>2346</v>
      </c>
      <c r="G701" s="21" t="s">
        <v>2347</v>
      </c>
      <c r="H701" s="21" t="s">
        <v>60</v>
      </c>
      <c r="J701" s="21" t="s">
        <v>310</v>
      </c>
      <c r="K701" s="21" t="s">
        <v>311</v>
      </c>
      <c r="L701" s="23">
        <v>39331</v>
      </c>
      <c r="M701" s="23">
        <v>39332</v>
      </c>
      <c r="S701" s="21" t="s">
        <v>365</v>
      </c>
      <c r="T701" s="21" t="s">
        <v>2466</v>
      </c>
      <c r="U701" s="21" t="s">
        <v>42</v>
      </c>
      <c r="V701" s="21">
        <v>0</v>
      </c>
      <c r="W701" s="21" t="s">
        <v>2717</v>
      </c>
      <c r="X701" s="21" t="s">
        <v>44</v>
      </c>
    </row>
    <row r="702" spans="1:30" x14ac:dyDescent="0.25">
      <c r="A702" s="21" t="str">
        <f t="shared" si="10"/>
        <v>Utillajes</v>
      </c>
      <c r="B702" s="21" t="s">
        <v>2718</v>
      </c>
      <c r="C702" s="21" t="s">
        <v>2464</v>
      </c>
      <c r="D702" s="21" t="s">
        <v>2465</v>
      </c>
      <c r="F702" s="21" t="s">
        <v>2346</v>
      </c>
      <c r="G702" s="21" t="s">
        <v>2347</v>
      </c>
      <c r="H702" s="21" t="s">
        <v>60</v>
      </c>
      <c r="J702" s="21" t="s">
        <v>310</v>
      </c>
      <c r="K702" s="21" t="s">
        <v>311</v>
      </c>
      <c r="L702" s="23">
        <v>39331</v>
      </c>
      <c r="M702" s="23">
        <v>39339</v>
      </c>
      <c r="S702" s="21" t="s">
        <v>365</v>
      </c>
      <c r="T702" s="21" t="s">
        <v>2466</v>
      </c>
      <c r="U702" s="21" t="s">
        <v>42</v>
      </c>
      <c r="V702" s="21">
        <v>0</v>
      </c>
      <c r="W702" s="21" t="s">
        <v>2717</v>
      </c>
      <c r="X702" s="21" t="s">
        <v>44</v>
      </c>
    </row>
    <row r="703" spans="1:30" x14ac:dyDescent="0.25">
      <c r="A703" s="21" t="str">
        <f t="shared" si="10"/>
        <v>Utillajes</v>
      </c>
      <c r="B703" s="21" t="s">
        <v>2719</v>
      </c>
      <c r="C703" s="21" t="s">
        <v>2464</v>
      </c>
      <c r="D703" s="21" t="s">
        <v>2465</v>
      </c>
      <c r="F703" s="21" t="s">
        <v>2346</v>
      </c>
      <c r="G703" s="21" t="s">
        <v>2347</v>
      </c>
      <c r="H703" s="21" t="s">
        <v>60</v>
      </c>
      <c r="J703" s="21" t="s">
        <v>310</v>
      </c>
      <c r="K703" s="21" t="s">
        <v>311</v>
      </c>
      <c r="L703" s="23">
        <v>39331</v>
      </c>
      <c r="M703" s="23">
        <v>39332</v>
      </c>
      <c r="S703" s="21" t="s">
        <v>365</v>
      </c>
      <c r="T703" s="21" t="s">
        <v>2466</v>
      </c>
      <c r="U703" s="21" t="s">
        <v>42</v>
      </c>
      <c r="V703" s="21">
        <v>0</v>
      </c>
      <c r="W703" s="21" t="s">
        <v>2717</v>
      </c>
      <c r="X703" s="21" t="s">
        <v>44</v>
      </c>
    </row>
    <row r="704" spans="1:30" x14ac:dyDescent="0.25">
      <c r="A704" s="21" t="str">
        <f t="shared" si="10"/>
        <v>Utillajes</v>
      </c>
      <c r="B704" s="21" t="s">
        <v>2720</v>
      </c>
      <c r="C704" s="21" t="s">
        <v>2464</v>
      </c>
      <c r="D704" s="21" t="s">
        <v>2465</v>
      </c>
      <c r="F704" s="21" t="s">
        <v>2346</v>
      </c>
      <c r="G704" s="21" t="s">
        <v>2347</v>
      </c>
      <c r="H704" s="21" t="s">
        <v>60</v>
      </c>
      <c r="J704" s="21" t="s">
        <v>310</v>
      </c>
      <c r="K704" s="21" t="s">
        <v>311</v>
      </c>
      <c r="L704" s="23">
        <v>39331</v>
      </c>
      <c r="M704" s="23">
        <v>39332</v>
      </c>
      <c r="S704" s="21" t="s">
        <v>365</v>
      </c>
      <c r="T704" s="21" t="s">
        <v>2466</v>
      </c>
      <c r="U704" s="21" t="s">
        <v>42</v>
      </c>
      <c r="V704" s="21">
        <v>0</v>
      </c>
      <c r="W704" s="21" t="s">
        <v>2717</v>
      </c>
      <c r="X704" s="21" t="s">
        <v>44</v>
      </c>
    </row>
    <row r="705" spans="1:27" x14ac:dyDescent="0.25">
      <c r="A705" s="21" t="str">
        <f t="shared" si="10"/>
        <v>Utillajes</v>
      </c>
      <c r="B705" s="21" t="s">
        <v>2721</v>
      </c>
      <c r="C705" s="21" t="s">
        <v>2464</v>
      </c>
      <c r="D705" s="21" t="s">
        <v>2465</v>
      </c>
      <c r="F705" s="21" t="s">
        <v>281</v>
      </c>
      <c r="G705" s="21" t="s">
        <v>2347</v>
      </c>
      <c r="H705" s="21" t="s">
        <v>60</v>
      </c>
      <c r="J705" s="21" t="s">
        <v>310</v>
      </c>
      <c r="K705" s="21" t="s">
        <v>311</v>
      </c>
      <c r="L705" s="23">
        <v>39331</v>
      </c>
      <c r="M705" s="23">
        <v>39332</v>
      </c>
      <c r="S705" s="21" t="s">
        <v>365</v>
      </c>
      <c r="T705" s="21" t="s">
        <v>2466</v>
      </c>
      <c r="U705" s="21" t="s">
        <v>42</v>
      </c>
      <c r="V705" s="21">
        <v>0</v>
      </c>
      <c r="W705" s="21" t="s">
        <v>2717</v>
      </c>
      <c r="X705" s="21" t="s">
        <v>44</v>
      </c>
    </row>
    <row r="706" spans="1:27" x14ac:dyDescent="0.25">
      <c r="A706" s="21" t="str">
        <f t="shared" si="10"/>
        <v>Utillajes</v>
      </c>
      <c r="B706" s="21" t="s">
        <v>2722</v>
      </c>
      <c r="C706" s="21" t="s">
        <v>2464</v>
      </c>
      <c r="D706" s="21" t="s">
        <v>2465</v>
      </c>
      <c r="F706" s="21" t="s">
        <v>2723</v>
      </c>
      <c r="G706" s="21" t="s">
        <v>2347</v>
      </c>
      <c r="H706" s="21" t="s">
        <v>60</v>
      </c>
      <c r="J706" s="21" t="s">
        <v>310</v>
      </c>
      <c r="K706" s="21" t="s">
        <v>311</v>
      </c>
      <c r="L706" s="23">
        <v>39331</v>
      </c>
      <c r="M706" s="23">
        <v>39332</v>
      </c>
      <c r="S706" s="21" t="s">
        <v>365</v>
      </c>
      <c r="T706" s="21" t="s">
        <v>2466</v>
      </c>
      <c r="U706" s="21" t="s">
        <v>42</v>
      </c>
      <c r="V706" s="21">
        <v>0</v>
      </c>
      <c r="W706" s="21" t="s">
        <v>2717</v>
      </c>
      <c r="X706" s="21" t="s">
        <v>44</v>
      </c>
    </row>
    <row r="707" spans="1:27" x14ac:dyDescent="0.25">
      <c r="A707" s="21" t="str">
        <f t="shared" si="10"/>
        <v>Utillajes</v>
      </c>
      <c r="B707" s="21" t="s">
        <v>2724</v>
      </c>
      <c r="C707" s="21" t="s">
        <v>2464</v>
      </c>
      <c r="D707" s="21" t="s">
        <v>2465</v>
      </c>
      <c r="F707" s="21" t="s">
        <v>2723</v>
      </c>
      <c r="G707" s="21" t="s">
        <v>2347</v>
      </c>
      <c r="H707" s="21" t="s">
        <v>60</v>
      </c>
      <c r="J707" s="21" t="s">
        <v>310</v>
      </c>
      <c r="K707" s="21" t="s">
        <v>311</v>
      </c>
      <c r="L707" s="23">
        <v>39331</v>
      </c>
      <c r="M707" s="23">
        <v>39332</v>
      </c>
      <c r="S707" s="21" t="s">
        <v>365</v>
      </c>
      <c r="T707" s="21" t="s">
        <v>2466</v>
      </c>
      <c r="U707" s="21" t="s">
        <v>42</v>
      </c>
      <c r="V707" s="21">
        <v>0</v>
      </c>
      <c r="W707" s="21" t="s">
        <v>2717</v>
      </c>
      <c r="X707" s="21" t="s">
        <v>44</v>
      </c>
    </row>
    <row r="708" spans="1:27" x14ac:dyDescent="0.25">
      <c r="A708" s="21" t="str">
        <f t="shared" ref="A708:A771" si="11">+IF(A707="",B707,A707)</f>
        <v>Utillajes</v>
      </c>
      <c r="B708" s="21" t="s">
        <v>2725</v>
      </c>
      <c r="C708" s="21" t="s">
        <v>2464</v>
      </c>
      <c r="D708" s="21" t="s">
        <v>2465</v>
      </c>
      <c r="F708" s="21" t="s">
        <v>2723</v>
      </c>
      <c r="G708" s="21" t="s">
        <v>2347</v>
      </c>
      <c r="H708" s="21" t="s">
        <v>60</v>
      </c>
      <c r="J708" s="21" t="s">
        <v>310</v>
      </c>
      <c r="K708" s="21" t="s">
        <v>311</v>
      </c>
      <c r="L708" s="23">
        <v>39331</v>
      </c>
      <c r="M708" s="23">
        <v>39332</v>
      </c>
      <c r="S708" s="21" t="s">
        <v>365</v>
      </c>
      <c r="T708" s="21" t="s">
        <v>2466</v>
      </c>
      <c r="U708" s="21" t="s">
        <v>42</v>
      </c>
      <c r="V708" s="21">
        <v>0</v>
      </c>
      <c r="W708" s="21" t="s">
        <v>2717</v>
      </c>
      <c r="X708" s="21" t="s">
        <v>44</v>
      </c>
    </row>
    <row r="709" spans="1:27" x14ac:dyDescent="0.25">
      <c r="A709" s="21" t="str">
        <f t="shared" si="11"/>
        <v>Utillajes</v>
      </c>
      <c r="B709" s="21" t="s">
        <v>2726</v>
      </c>
      <c r="C709" s="21" t="s">
        <v>2464</v>
      </c>
      <c r="D709" s="21" t="s">
        <v>2465</v>
      </c>
      <c r="F709" s="21" t="s">
        <v>2727</v>
      </c>
      <c r="G709" s="21" t="s">
        <v>2347</v>
      </c>
      <c r="H709" s="21" t="s">
        <v>60</v>
      </c>
      <c r="J709" s="21" t="s">
        <v>310</v>
      </c>
      <c r="K709" s="21" t="s">
        <v>311</v>
      </c>
      <c r="L709" s="23">
        <v>39331</v>
      </c>
      <c r="M709" s="23">
        <v>39332</v>
      </c>
      <c r="S709" s="21" t="s">
        <v>365</v>
      </c>
      <c r="T709" s="21" t="s">
        <v>2466</v>
      </c>
      <c r="U709" s="21" t="s">
        <v>42</v>
      </c>
      <c r="V709" s="21">
        <v>0</v>
      </c>
      <c r="W709" s="21" t="s">
        <v>2728</v>
      </c>
      <c r="X709" s="21" t="s">
        <v>44</v>
      </c>
    </row>
    <row r="710" spans="1:27" x14ac:dyDescent="0.25">
      <c r="A710" s="21" t="str">
        <f t="shared" si="11"/>
        <v>Utillajes</v>
      </c>
      <c r="B710" s="21" t="s">
        <v>2729</v>
      </c>
      <c r="C710" s="21" t="s">
        <v>2464</v>
      </c>
      <c r="D710" s="21" t="s">
        <v>2465</v>
      </c>
      <c r="F710" s="21" t="s">
        <v>2727</v>
      </c>
      <c r="G710" s="21" t="s">
        <v>2347</v>
      </c>
      <c r="H710" s="21" t="s">
        <v>60</v>
      </c>
      <c r="J710" s="21" t="s">
        <v>310</v>
      </c>
      <c r="K710" s="21" t="s">
        <v>311</v>
      </c>
      <c r="L710" s="23">
        <v>39331</v>
      </c>
      <c r="M710" s="23">
        <v>39332</v>
      </c>
      <c r="S710" s="21" t="s">
        <v>365</v>
      </c>
      <c r="T710" s="21" t="s">
        <v>2466</v>
      </c>
      <c r="U710" s="21" t="s">
        <v>42</v>
      </c>
      <c r="V710" s="21">
        <v>0</v>
      </c>
      <c r="W710" s="21" t="s">
        <v>2717</v>
      </c>
      <c r="X710" s="21" t="s">
        <v>44</v>
      </c>
    </row>
    <row r="711" spans="1:27" x14ac:dyDescent="0.25">
      <c r="A711" s="21" t="str">
        <f t="shared" si="11"/>
        <v>Utillajes</v>
      </c>
      <c r="B711" s="21" t="s">
        <v>2730</v>
      </c>
      <c r="C711" s="21" t="s">
        <v>2464</v>
      </c>
      <c r="D711" s="21" t="s">
        <v>2465</v>
      </c>
      <c r="F711" s="21" t="s">
        <v>2723</v>
      </c>
      <c r="G711" s="21" t="s">
        <v>2347</v>
      </c>
      <c r="H711" s="21" t="s">
        <v>60</v>
      </c>
      <c r="J711" s="21" t="s">
        <v>310</v>
      </c>
      <c r="K711" s="21" t="s">
        <v>311</v>
      </c>
      <c r="L711" s="23">
        <v>39331</v>
      </c>
      <c r="M711" s="23">
        <v>39332</v>
      </c>
      <c r="S711" s="21" t="s">
        <v>365</v>
      </c>
      <c r="T711" s="21" t="s">
        <v>2466</v>
      </c>
      <c r="U711" s="21" t="s">
        <v>42</v>
      </c>
      <c r="V711" s="21">
        <v>0</v>
      </c>
      <c r="W711" s="21" t="s">
        <v>2717</v>
      </c>
      <c r="X711" s="21" t="s">
        <v>44</v>
      </c>
    </row>
    <row r="712" spans="1:27" x14ac:dyDescent="0.25">
      <c r="A712" s="21" t="str">
        <f t="shared" si="11"/>
        <v>Utillajes</v>
      </c>
      <c r="B712" s="21" t="s">
        <v>2731</v>
      </c>
      <c r="C712" s="21" t="s">
        <v>2464</v>
      </c>
      <c r="D712" s="21" t="s">
        <v>2465</v>
      </c>
      <c r="F712" s="21" t="s">
        <v>281</v>
      </c>
      <c r="G712" s="21" t="s">
        <v>2347</v>
      </c>
      <c r="H712" s="21" t="s">
        <v>60</v>
      </c>
      <c r="J712" s="21" t="s">
        <v>310</v>
      </c>
      <c r="K712" s="21" t="s">
        <v>311</v>
      </c>
      <c r="L712" s="23">
        <v>39331</v>
      </c>
      <c r="M712" s="23">
        <v>39332</v>
      </c>
      <c r="Q712" s="23">
        <v>43629</v>
      </c>
      <c r="R712" s="23">
        <v>43629</v>
      </c>
      <c r="S712" s="21" t="s">
        <v>365</v>
      </c>
      <c r="T712" s="21" t="s">
        <v>2466</v>
      </c>
      <c r="U712" s="21" t="s">
        <v>42</v>
      </c>
      <c r="V712" s="21">
        <v>0</v>
      </c>
      <c r="W712" s="21" t="s">
        <v>2717</v>
      </c>
      <c r="X712" s="21" t="s">
        <v>44</v>
      </c>
      <c r="AA712" s="21" t="s">
        <v>113</v>
      </c>
    </row>
    <row r="713" spans="1:27" x14ac:dyDescent="0.25">
      <c r="A713" s="21" t="str">
        <f t="shared" si="11"/>
        <v>Utillajes</v>
      </c>
      <c r="B713" s="21" t="s">
        <v>2732</v>
      </c>
      <c r="C713" s="21" t="s">
        <v>2733</v>
      </c>
      <c r="D713" s="21" t="s">
        <v>2734</v>
      </c>
      <c r="F713" s="21" t="s">
        <v>281</v>
      </c>
      <c r="G713" s="21" t="s">
        <v>2735</v>
      </c>
      <c r="H713" s="21" t="s">
        <v>60</v>
      </c>
      <c r="J713" s="21" t="s">
        <v>310</v>
      </c>
      <c r="K713" s="21" t="s">
        <v>311</v>
      </c>
      <c r="L713" s="23">
        <v>39331</v>
      </c>
      <c r="M713" s="23">
        <v>39332</v>
      </c>
      <c r="S713" s="21" t="s">
        <v>365</v>
      </c>
      <c r="T713" s="21" t="s">
        <v>2466</v>
      </c>
      <c r="U713" s="21" t="s">
        <v>42</v>
      </c>
      <c r="V713" s="21">
        <v>0</v>
      </c>
      <c r="W713" s="21" t="s">
        <v>2728</v>
      </c>
      <c r="X713" s="21" t="s">
        <v>44</v>
      </c>
    </row>
    <row r="714" spans="1:27" x14ac:dyDescent="0.25">
      <c r="A714" s="21" t="str">
        <f t="shared" si="11"/>
        <v>Utillajes</v>
      </c>
      <c r="B714" s="21" t="s">
        <v>2736</v>
      </c>
      <c r="C714" s="21" t="s">
        <v>2733</v>
      </c>
      <c r="D714" s="21" t="s">
        <v>2734</v>
      </c>
      <c r="F714" s="21" t="s">
        <v>2723</v>
      </c>
      <c r="G714" s="21" t="s">
        <v>2735</v>
      </c>
      <c r="H714" s="21" t="s">
        <v>60</v>
      </c>
      <c r="J714" s="21" t="s">
        <v>310</v>
      </c>
      <c r="K714" s="21" t="s">
        <v>311</v>
      </c>
      <c r="L714" s="23">
        <v>39331</v>
      </c>
      <c r="M714" s="23">
        <v>39332</v>
      </c>
      <c r="S714" s="21" t="s">
        <v>365</v>
      </c>
      <c r="T714" s="21" t="s">
        <v>2737</v>
      </c>
      <c r="U714" s="21" t="s">
        <v>42</v>
      </c>
      <c r="V714" s="21">
        <v>0</v>
      </c>
      <c r="W714" s="21" t="s">
        <v>2717</v>
      </c>
      <c r="X714" s="21" t="s">
        <v>44</v>
      </c>
    </row>
    <row r="715" spans="1:27" x14ac:dyDescent="0.25">
      <c r="A715" s="21" t="str">
        <f t="shared" si="11"/>
        <v>Utillajes</v>
      </c>
      <c r="B715" s="21" t="s">
        <v>2738</v>
      </c>
      <c r="C715" s="21" t="s">
        <v>2733</v>
      </c>
      <c r="D715" s="21" t="s">
        <v>2734</v>
      </c>
      <c r="F715" s="21" t="s">
        <v>2723</v>
      </c>
      <c r="G715" s="21" t="s">
        <v>2735</v>
      </c>
      <c r="H715" s="21" t="s">
        <v>60</v>
      </c>
      <c r="J715" s="21" t="s">
        <v>310</v>
      </c>
      <c r="K715" s="21" t="s">
        <v>311</v>
      </c>
      <c r="L715" s="23">
        <v>39331</v>
      </c>
      <c r="M715" s="23">
        <v>39332</v>
      </c>
      <c r="S715" s="21" t="s">
        <v>365</v>
      </c>
      <c r="T715" s="21" t="s">
        <v>2466</v>
      </c>
      <c r="U715" s="21" t="s">
        <v>42</v>
      </c>
      <c r="V715" s="21">
        <v>0</v>
      </c>
      <c r="W715" s="21" t="s">
        <v>2717</v>
      </c>
      <c r="X715" s="21" t="s">
        <v>44</v>
      </c>
    </row>
    <row r="716" spans="1:27" x14ac:dyDescent="0.25">
      <c r="A716" s="21" t="str">
        <f t="shared" si="11"/>
        <v>Utillajes</v>
      </c>
      <c r="B716" s="21" t="s">
        <v>2739</v>
      </c>
      <c r="C716" s="21" t="s">
        <v>2733</v>
      </c>
      <c r="D716" s="21" t="s">
        <v>2734</v>
      </c>
      <c r="F716" s="21" t="s">
        <v>281</v>
      </c>
      <c r="G716" s="21" t="s">
        <v>2735</v>
      </c>
      <c r="H716" s="21" t="s">
        <v>60</v>
      </c>
      <c r="J716" s="21" t="s">
        <v>310</v>
      </c>
      <c r="K716" s="21" t="s">
        <v>311</v>
      </c>
      <c r="L716" s="23">
        <v>39331</v>
      </c>
      <c r="M716" s="23">
        <v>39332</v>
      </c>
      <c r="S716" s="21" t="s">
        <v>365</v>
      </c>
      <c r="T716" s="21" t="s">
        <v>2466</v>
      </c>
      <c r="U716" s="21" t="s">
        <v>42</v>
      </c>
      <c r="V716" s="21">
        <v>0</v>
      </c>
      <c r="W716" s="21" t="s">
        <v>2717</v>
      </c>
      <c r="X716" s="21" t="s">
        <v>44</v>
      </c>
    </row>
    <row r="717" spans="1:27" x14ac:dyDescent="0.25">
      <c r="A717" s="21" t="str">
        <f t="shared" si="11"/>
        <v>Utillajes</v>
      </c>
      <c r="B717" s="21" t="s">
        <v>2740</v>
      </c>
      <c r="C717" s="21" t="s">
        <v>2733</v>
      </c>
      <c r="D717" s="21" t="s">
        <v>2734</v>
      </c>
      <c r="F717" s="21" t="s">
        <v>2727</v>
      </c>
      <c r="G717" s="21" t="s">
        <v>2735</v>
      </c>
      <c r="H717" s="21" t="s">
        <v>60</v>
      </c>
      <c r="J717" s="21" t="s">
        <v>310</v>
      </c>
      <c r="K717" s="21" t="s">
        <v>311</v>
      </c>
      <c r="L717" s="23">
        <v>39331</v>
      </c>
      <c r="M717" s="23">
        <v>39332</v>
      </c>
      <c r="S717" s="21" t="s">
        <v>365</v>
      </c>
      <c r="T717" s="21" t="s">
        <v>2466</v>
      </c>
      <c r="U717" s="21" t="s">
        <v>42</v>
      </c>
      <c r="V717" s="21">
        <v>0</v>
      </c>
      <c r="W717" s="21" t="s">
        <v>2717</v>
      </c>
      <c r="X717" s="21" t="s">
        <v>44</v>
      </c>
    </row>
    <row r="718" spans="1:27" x14ac:dyDescent="0.25">
      <c r="A718" s="21" t="str">
        <f t="shared" si="11"/>
        <v>Utillajes</v>
      </c>
      <c r="B718" s="21" t="s">
        <v>2741</v>
      </c>
      <c r="C718" s="21" t="s">
        <v>2733</v>
      </c>
      <c r="D718" s="21" t="s">
        <v>2734</v>
      </c>
      <c r="F718" s="21" t="s">
        <v>2727</v>
      </c>
      <c r="G718" s="21" t="s">
        <v>2735</v>
      </c>
      <c r="H718" s="21" t="s">
        <v>60</v>
      </c>
      <c r="J718" s="21" t="s">
        <v>310</v>
      </c>
      <c r="K718" s="21" t="s">
        <v>311</v>
      </c>
      <c r="L718" s="23">
        <v>39331</v>
      </c>
      <c r="M718" s="23">
        <v>39332</v>
      </c>
      <c r="S718" s="21" t="s">
        <v>365</v>
      </c>
      <c r="U718" s="21" t="s">
        <v>42</v>
      </c>
      <c r="V718" s="21">
        <v>0</v>
      </c>
      <c r="X718" s="21" t="s">
        <v>44</v>
      </c>
    </row>
    <row r="719" spans="1:27" x14ac:dyDescent="0.25">
      <c r="A719" s="21" t="str">
        <f t="shared" si="11"/>
        <v>Utillajes</v>
      </c>
      <c r="B719" s="21" t="s">
        <v>2742</v>
      </c>
      <c r="C719" s="21" t="s">
        <v>2733</v>
      </c>
      <c r="D719" s="21" t="s">
        <v>2734</v>
      </c>
      <c r="F719" s="21" t="s">
        <v>2727</v>
      </c>
      <c r="G719" s="21" t="s">
        <v>2735</v>
      </c>
      <c r="H719" s="21" t="s">
        <v>60</v>
      </c>
      <c r="J719" s="21" t="s">
        <v>310</v>
      </c>
      <c r="K719" s="21" t="s">
        <v>311</v>
      </c>
      <c r="L719" s="23">
        <v>39331</v>
      </c>
      <c r="M719" s="23">
        <v>39332</v>
      </c>
      <c r="S719" s="21" t="s">
        <v>365</v>
      </c>
      <c r="T719" s="21" t="s">
        <v>2466</v>
      </c>
      <c r="U719" s="21" t="s">
        <v>42</v>
      </c>
      <c r="V719" s="21">
        <v>0</v>
      </c>
      <c r="W719" s="21" t="s">
        <v>2717</v>
      </c>
      <c r="X719" s="21" t="s">
        <v>44</v>
      </c>
    </row>
    <row r="720" spans="1:27" x14ac:dyDescent="0.25">
      <c r="A720" s="21" t="str">
        <f t="shared" si="11"/>
        <v>Utillajes</v>
      </c>
      <c r="B720" s="21" t="s">
        <v>2743</v>
      </c>
      <c r="C720" s="21" t="s">
        <v>2733</v>
      </c>
      <c r="D720" s="21" t="s">
        <v>2734</v>
      </c>
      <c r="F720" s="21" t="s">
        <v>2744</v>
      </c>
      <c r="G720" s="21" t="s">
        <v>2735</v>
      </c>
      <c r="H720" s="21" t="s">
        <v>60</v>
      </c>
      <c r="J720" s="21" t="s">
        <v>310</v>
      </c>
      <c r="K720" s="21" t="s">
        <v>311</v>
      </c>
      <c r="L720" s="23">
        <v>39331</v>
      </c>
      <c r="M720" s="23">
        <v>39332</v>
      </c>
      <c r="S720" s="21" t="s">
        <v>365</v>
      </c>
      <c r="T720" s="21" t="s">
        <v>2466</v>
      </c>
      <c r="U720" s="21" t="s">
        <v>42</v>
      </c>
      <c r="V720" s="21">
        <v>0</v>
      </c>
      <c r="W720" s="21" t="s">
        <v>2717</v>
      </c>
      <c r="X720" s="21" t="s">
        <v>44</v>
      </c>
    </row>
    <row r="721" spans="1:24" x14ac:dyDescent="0.25">
      <c r="A721" s="21" t="str">
        <f t="shared" si="11"/>
        <v>Utillajes</v>
      </c>
      <c r="B721" s="21" t="s">
        <v>2745</v>
      </c>
      <c r="C721" s="21" t="s">
        <v>2733</v>
      </c>
      <c r="D721" s="21" t="s">
        <v>2734</v>
      </c>
      <c r="F721" s="21" t="s">
        <v>2727</v>
      </c>
      <c r="G721" s="21" t="s">
        <v>2735</v>
      </c>
      <c r="H721" s="21" t="s">
        <v>60</v>
      </c>
      <c r="J721" s="21" t="s">
        <v>310</v>
      </c>
      <c r="K721" s="21" t="s">
        <v>311</v>
      </c>
      <c r="L721" s="23">
        <v>39331</v>
      </c>
      <c r="M721" s="23">
        <v>39332</v>
      </c>
      <c r="S721" s="21" t="s">
        <v>365</v>
      </c>
      <c r="T721" s="21" t="s">
        <v>2466</v>
      </c>
      <c r="U721" s="21" t="s">
        <v>42</v>
      </c>
      <c r="V721" s="21">
        <v>0</v>
      </c>
      <c r="W721" s="21" t="s">
        <v>2717</v>
      </c>
      <c r="X721" s="21" t="s">
        <v>44</v>
      </c>
    </row>
    <row r="722" spans="1:24" x14ac:dyDescent="0.25">
      <c r="A722" s="21" t="str">
        <f t="shared" si="11"/>
        <v>Utillajes</v>
      </c>
      <c r="B722" s="21" t="s">
        <v>2746</v>
      </c>
      <c r="C722" s="21" t="s">
        <v>2733</v>
      </c>
      <c r="D722" s="21" t="s">
        <v>2734</v>
      </c>
      <c r="F722" s="21" t="s">
        <v>281</v>
      </c>
      <c r="G722" s="21" t="s">
        <v>2735</v>
      </c>
      <c r="H722" s="21" t="s">
        <v>60</v>
      </c>
      <c r="J722" s="21" t="s">
        <v>310</v>
      </c>
      <c r="K722" s="21" t="s">
        <v>311</v>
      </c>
      <c r="L722" s="23">
        <v>39331</v>
      </c>
      <c r="M722" s="23">
        <v>39332</v>
      </c>
      <c r="S722" s="21" t="s">
        <v>365</v>
      </c>
      <c r="T722" s="21" t="s">
        <v>2466</v>
      </c>
      <c r="U722" s="21" t="s">
        <v>42</v>
      </c>
      <c r="V722" s="21">
        <v>0</v>
      </c>
      <c r="W722" s="21" t="s">
        <v>2717</v>
      </c>
      <c r="X722" s="21" t="s">
        <v>44</v>
      </c>
    </row>
    <row r="723" spans="1:24" x14ac:dyDescent="0.25">
      <c r="A723" s="21" t="str">
        <f t="shared" si="11"/>
        <v>Utillajes</v>
      </c>
      <c r="B723" s="21" t="s">
        <v>2747</v>
      </c>
      <c r="C723" s="21" t="s">
        <v>2733</v>
      </c>
      <c r="D723" s="21" t="s">
        <v>2734</v>
      </c>
      <c r="F723" s="21" t="s">
        <v>281</v>
      </c>
      <c r="G723" s="21" t="s">
        <v>2735</v>
      </c>
      <c r="H723" s="21" t="s">
        <v>60</v>
      </c>
      <c r="J723" s="21" t="s">
        <v>310</v>
      </c>
      <c r="K723" s="21" t="s">
        <v>311</v>
      </c>
      <c r="L723" s="23">
        <v>39331</v>
      </c>
      <c r="M723" s="23">
        <v>39332</v>
      </c>
      <c r="S723" s="21" t="s">
        <v>365</v>
      </c>
      <c r="T723" s="21" t="s">
        <v>2466</v>
      </c>
      <c r="U723" s="21" t="s">
        <v>42</v>
      </c>
      <c r="V723" s="21">
        <v>0</v>
      </c>
      <c r="W723" s="21" t="s">
        <v>2717</v>
      </c>
      <c r="X723" s="21" t="s">
        <v>44</v>
      </c>
    </row>
    <row r="724" spans="1:24" x14ac:dyDescent="0.25">
      <c r="A724" s="21" t="str">
        <f t="shared" si="11"/>
        <v>Utillajes</v>
      </c>
      <c r="B724" s="21" t="s">
        <v>2748</v>
      </c>
      <c r="C724" s="21" t="s">
        <v>2749</v>
      </c>
      <c r="D724" s="21" t="s">
        <v>2734</v>
      </c>
      <c r="F724" s="21" t="s">
        <v>281</v>
      </c>
      <c r="G724" s="21" t="s">
        <v>2735</v>
      </c>
      <c r="H724" s="21" t="s">
        <v>60</v>
      </c>
      <c r="J724" s="21" t="s">
        <v>310</v>
      </c>
      <c r="K724" s="21" t="s">
        <v>311</v>
      </c>
      <c r="L724" s="23">
        <v>39331</v>
      </c>
      <c r="M724" s="23">
        <v>39332</v>
      </c>
      <c r="S724" s="21" t="s">
        <v>365</v>
      </c>
      <c r="T724" s="21" t="s">
        <v>2466</v>
      </c>
      <c r="U724" s="21" t="s">
        <v>42</v>
      </c>
      <c r="V724" s="21">
        <v>0</v>
      </c>
      <c r="W724" s="21" t="s">
        <v>2717</v>
      </c>
      <c r="X724" s="21" t="s">
        <v>44</v>
      </c>
    </row>
    <row r="725" spans="1:24" x14ac:dyDescent="0.25">
      <c r="A725" s="21" t="str">
        <f t="shared" si="11"/>
        <v>Utillajes</v>
      </c>
      <c r="B725" s="21" t="s">
        <v>2750</v>
      </c>
      <c r="C725" s="21" t="s">
        <v>2478</v>
      </c>
      <c r="D725" s="21" t="s">
        <v>2751</v>
      </c>
      <c r="F725" s="21" t="s">
        <v>281</v>
      </c>
      <c r="G725" s="21" t="s">
        <v>2480</v>
      </c>
      <c r="H725" s="21" t="s">
        <v>60</v>
      </c>
      <c r="J725" s="21" t="s">
        <v>310</v>
      </c>
      <c r="K725" s="21" t="s">
        <v>311</v>
      </c>
      <c r="L725" s="23">
        <v>39331</v>
      </c>
      <c r="M725" s="23">
        <v>39332</v>
      </c>
      <c r="S725" s="21" t="s">
        <v>365</v>
      </c>
      <c r="T725" s="21" t="s">
        <v>2466</v>
      </c>
      <c r="U725" s="21" t="s">
        <v>42</v>
      </c>
      <c r="V725" s="21">
        <v>0</v>
      </c>
      <c r="W725" s="21" t="s">
        <v>2717</v>
      </c>
      <c r="X725" s="21" t="s">
        <v>44</v>
      </c>
    </row>
    <row r="726" spans="1:24" x14ac:dyDescent="0.25">
      <c r="A726" s="21" t="str">
        <f t="shared" si="11"/>
        <v>Utillajes</v>
      </c>
      <c r="B726" s="21" t="s">
        <v>2752</v>
      </c>
      <c r="C726" s="21" t="s">
        <v>2478</v>
      </c>
      <c r="D726" s="21" t="s">
        <v>2751</v>
      </c>
      <c r="F726" s="21" t="s">
        <v>281</v>
      </c>
      <c r="G726" s="21" t="s">
        <v>2480</v>
      </c>
      <c r="H726" s="21" t="s">
        <v>60</v>
      </c>
      <c r="J726" s="21" t="s">
        <v>310</v>
      </c>
      <c r="K726" s="21" t="s">
        <v>311</v>
      </c>
      <c r="L726" s="23">
        <v>39331</v>
      </c>
      <c r="M726" s="23">
        <v>39332</v>
      </c>
      <c r="S726" s="21" t="s">
        <v>365</v>
      </c>
      <c r="T726" s="21" t="s">
        <v>2466</v>
      </c>
      <c r="U726" s="21" t="s">
        <v>42</v>
      </c>
      <c r="V726" s="21">
        <v>0</v>
      </c>
      <c r="W726" s="21" t="s">
        <v>2728</v>
      </c>
      <c r="X726" s="21" t="s">
        <v>44</v>
      </c>
    </row>
    <row r="727" spans="1:24" x14ac:dyDescent="0.25">
      <c r="A727" s="21" t="str">
        <f t="shared" si="11"/>
        <v>Utillajes</v>
      </c>
      <c r="B727" s="21" t="s">
        <v>2753</v>
      </c>
      <c r="C727" s="21" t="s">
        <v>2478</v>
      </c>
      <c r="D727" s="21" t="s">
        <v>2751</v>
      </c>
      <c r="F727" s="21" t="s">
        <v>2727</v>
      </c>
      <c r="G727" s="21" t="s">
        <v>2480</v>
      </c>
      <c r="H727" s="21" t="s">
        <v>60</v>
      </c>
      <c r="J727" s="21" t="s">
        <v>310</v>
      </c>
      <c r="K727" s="21" t="s">
        <v>311</v>
      </c>
      <c r="L727" s="23">
        <v>39331</v>
      </c>
      <c r="M727" s="23">
        <v>39332</v>
      </c>
      <c r="S727" s="21" t="s">
        <v>365</v>
      </c>
      <c r="T727" s="21" t="s">
        <v>2466</v>
      </c>
      <c r="U727" s="21" t="s">
        <v>42</v>
      </c>
      <c r="V727" s="21">
        <v>0</v>
      </c>
      <c r="W727" s="21" t="s">
        <v>2728</v>
      </c>
      <c r="X727" s="21" t="s">
        <v>44</v>
      </c>
    </row>
    <row r="728" spans="1:24" x14ac:dyDescent="0.25">
      <c r="A728" s="21" t="str">
        <f t="shared" si="11"/>
        <v>Utillajes</v>
      </c>
      <c r="B728" s="21" t="s">
        <v>2754</v>
      </c>
      <c r="C728" s="21" t="s">
        <v>2478</v>
      </c>
      <c r="D728" s="21" t="s">
        <v>2755</v>
      </c>
      <c r="F728" s="21" t="s">
        <v>2727</v>
      </c>
      <c r="G728" s="21" t="s">
        <v>2480</v>
      </c>
      <c r="H728" s="21" t="s">
        <v>60</v>
      </c>
      <c r="J728" s="21" t="s">
        <v>310</v>
      </c>
      <c r="K728" s="21" t="s">
        <v>311</v>
      </c>
      <c r="L728" s="23">
        <v>39331</v>
      </c>
      <c r="M728" s="23">
        <v>39332</v>
      </c>
      <c r="S728" s="21" t="s">
        <v>365</v>
      </c>
      <c r="T728" s="21" t="s">
        <v>2756</v>
      </c>
      <c r="U728" s="21" t="s">
        <v>42</v>
      </c>
      <c r="V728" s="21">
        <v>0</v>
      </c>
      <c r="W728" s="21" t="s">
        <v>2717</v>
      </c>
      <c r="X728" s="21" t="s">
        <v>44</v>
      </c>
    </row>
    <row r="729" spans="1:24" x14ac:dyDescent="0.25">
      <c r="A729" s="21" t="str">
        <f t="shared" si="11"/>
        <v>Utillajes</v>
      </c>
      <c r="B729" s="21" t="s">
        <v>2757</v>
      </c>
      <c r="C729" s="21" t="s">
        <v>2478</v>
      </c>
      <c r="D729" s="21" t="s">
        <v>2758</v>
      </c>
      <c r="F729" s="21" t="s">
        <v>281</v>
      </c>
      <c r="G729" s="21" t="s">
        <v>2480</v>
      </c>
      <c r="H729" s="21" t="s">
        <v>60</v>
      </c>
      <c r="J729" s="21" t="s">
        <v>310</v>
      </c>
      <c r="K729" s="21" t="s">
        <v>311</v>
      </c>
      <c r="L729" s="23">
        <v>39331</v>
      </c>
      <c r="M729" s="23">
        <v>39332</v>
      </c>
      <c r="S729" s="21" t="s">
        <v>365</v>
      </c>
      <c r="T729" s="21" t="s">
        <v>2466</v>
      </c>
      <c r="U729" s="21" t="s">
        <v>42</v>
      </c>
      <c r="V729" s="21">
        <v>0</v>
      </c>
      <c r="W729" s="21" t="s">
        <v>2717</v>
      </c>
      <c r="X729" s="21" t="s">
        <v>44</v>
      </c>
    </row>
    <row r="730" spans="1:24" x14ac:dyDescent="0.25">
      <c r="A730" s="21" t="str">
        <f t="shared" si="11"/>
        <v>Utillajes</v>
      </c>
      <c r="B730" s="21" t="s">
        <v>2759</v>
      </c>
      <c r="C730" s="21" t="s">
        <v>2478</v>
      </c>
      <c r="D730" s="21" t="s">
        <v>2751</v>
      </c>
      <c r="F730" s="21" t="s">
        <v>281</v>
      </c>
      <c r="G730" s="21" t="s">
        <v>2480</v>
      </c>
      <c r="H730" s="21" t="s">
        <v>60</v>
      </c>
      <c r="J730" s="21" t="s">
        <v>310</v>
      </c>
      <c r="K730" s="21" t="s">
        <v>311</v>
      </c>
      <c r="L730" s="23">
        <v>39331</v>
      </c>
      <c r="M730" s="23">
        <v>39332</v>
      </c>
      <c r="S730" s="21" t="s">
        <v>365</v>
      </c>
      <c r="T730" s="21" t="s">
        <v>2466</v>
      </c>
      <c r="U730" s="21" t="s">
        <v>42</v>
      </c>
      <c r="V730" s="21">
        <v>0</v>
      </c>
      <c r="W730" s="21" t="s">
        <v>2717</v>
      </c>
      <c r="X730" s="21" t="s">
        <v>44</v>
      </c>
    </row>
    <row r="731" spans="1:24" x14ac:dyDescent="0.25">
      <c r="A731" s="21" t="str">
        <f t="shared" si="11"/>
        <v>Utillajes</v>
      </c>
      <c r="B731" s="21" t="s">
        <v>2760</v>
      </c>
      <c r="C731" s="21" t="s">
        <v>2478</v>
      </c>
      <c r="D731" s="21" t="s">
        <v>2751</v>
      </c>
      <c r="F731" s="21" t="s">
        <v>2723</v>
      </c>
      <c r="G731" s="21" t="s">
        <v>2480</v>
      </c>
      <c r="H731" s="21" t="s">
        <v>60</v>
      </c>
      <c r="J731" s="21" t="s">
        <v>310</v>
      </c>
      <c r="K731" s="21" t="s">
        <v>311</v>
      </c>
      <c r="L731" s="23">
        <v>39331</v>
      </c>
      <c r="M731" s="23">
        <v>39332</v>
      </c>
      <c r="S731" s="21" t="s">
        <v>365</v>
      </c>
      <c r="T731" s="21" t="s">
        <v>2466</v>
      </c>
      <c r="U731" s="21" t="s">
        <v>42</v>
      </c>
      <c r="V731" s="21">
        <v>0</v>
      </c>
      <c r="W731" s="21" t="s">
        <v>2717</v>
      </c>
      <c r="X731" s="21" t="s">
        <v>44</v>
      </c>
    </row>
    <row r="732" spans="1:24" x14ac:dyDescent="0.25">
      <c r="A732" s="21" t="str">
        <f t="shared" si="11"/>
        <v>Utillajes</v>
      </c>
      <c r="B732" s="21" t="s">
        <v>2761</v>
      </c>
      <c r="C732" s="21" t="s">
        <v>2478</v>
      </c>
      <c r="D732" s="21" t="s">
        <v>2751</v>
      </c>
      <c r="F732" s="21" t="s">
        <v>2727</v>
      </c>
      <c r="G732" s="21" t="s">
        <v>2480</v>
      </c>
      <c r="H732" s="21" t="s">
        <v>60</v>
      </c>
      <c r="J732" s="21" t="s">
        <v>310</v>
      </c>
      <c r="K732" s="21" t="s">
        <v>311</v>
      </c>
      <c r="L732" s="23">
        <v>39331</v>
      </c>
      <c r="M732" s="23">
        <v>39332</v>
      </c>
      <c r="S732" s="21" t="s">
        <v>365</v>
      </c>
      <c r="T732" s="21" t="s">
        <v>2466</v>
      </c>
      <c r="U732" s="21" t="s">
        <v>42</v>
      </c>
      <c r="V732" s="21">
        <v>0</v>
      </c>
      <c r="W732" s="21" t="s">
        <v>2717</v>
      </c>
      <c r="X732" s="21" t="s">
        <v>44</v>
      </c>
    </row>
    <row r="733" spans="1:24" x14ac:dyDescent="0.25">
      <c r="A733" s="21" t="str">
        <f t="shared" si="11"/>
        <v>Utillajes</v>
      </c>
      <c r="B733" s="21" t="s">
        <v>2762</v>
      </c>
      <c r="C733" s="21" t="s">
        <v>2478</v>
      </c>
      <c r="D733" s="21" t="s">
        <v>2751</v>
      </c>
      <c r="F733" s="21" t="s">
        <v>281</v>
      </c>
      <c r="G733" s="21" t="s">
        <v>2480</v>
      </c>
      <c r="H733" s="21" t="s">
        <v>60</v>
      </c>
      <c r="J733" s="21" t="s">
        <v>310</v>
      </c>
      <c r="K733" s="21" t="s">
        <v>311</v>
      </c>
      <c r="L733" s="23">
        <v>39331</v>
      </c>
      <c r="M733" s="23">
        <v>39332</v>
      </c>
      <c r="S733" s="21" t="s">
        <v>365</v>
      </c>
      <c r="T733" s="21" t="s">
        <v>2466</v>
      </c>
      <c r="U733" s="21" t="s">
        <v>42</v>
      </c>
      <c r="V733" s="21">
        <v>0</v>
      </c>
      <c r="W733" s="21" t="s">
        <v>2717</v>
      </c>
      <c r="X733" s="21" t="s">
        <v>44</v>
      </c>
    </row>
    <row r="734" spans="1:24" x14ac:dyDescent="0.25">
      <c r="A734" s="21" t="str">
        <f t="shared" si="11"/>
        <v>Utillajes</v>
      </c>
      <c r="B734" s="21" t="s">
        <v>2763</v>
      </c>
      <c r="C734" s="21" t="s">
        <v>2478</v>
      </c>
      <c r="D734" s="21" t="s">
        <v>2751</v>
      </c>
      <c r="F734" s="21" t="s">
        <v>281</v>
      </c>
      <c r="G734" s="21" t="s">
        <v>2480</v>
      </c>
      <c r="H734" s="21" t="s">
        <v>60</v>
      </c>
      <c r="J734" s="21" t="s">
        <v>310</v>
      </c>
      <c r="K734" s="21" t="s">
        <v>311</v>
      </c>
      <c r="L734" s="23">
        <v>39331</v>
      </c>
      <c r="M734" s="23">
        <v>39332</v>
      </c>
      <c r="S734" s="21" t="s">
        <v>365</v>
      </c>
      <c r="T734" s="21" t="s">
        <v>2466</v>
      </c>
      <c r="U734" s="21" t="s">
        <v>42</v>
      </c>
      <c r="V734" s="21">
        <v>0</v>
      </c>
      <c r="W734" s="21" t="s">
        <v>2717</v>
      </c>
      <c r="X734" s="21" t="s">
        <v>44</v>
      </c>
    </row>
    <row r="735" spans="1:24" x14ac:dyDescent="0.25">
      <c r="A735" s="21" t="str">
        <f t="shared" si="11"/>
        <v>Utillajes</v>
      </c>
      <c r="B735" s="21" t="s">
        <v>2764</v>
      </c>
      <c r="C735" s="21" t="s">
        <v>2478</v>
      </c>
      <c r="D735" s="21" t="s">
        <v>2751</v>
      </c>
      <c r="F735" s="21" t="s">
        <v>2727</v>
      </c>
      <c r="G735" s="21" t="s">
        <v>2480</v>
      </c>
      <c r="H735" s="21" t="s">
        <v>60</v>
      </c>
      <c r="J735" s="21" t="s">
        <v>310</v>
      </c>
      <c r="K735" s="21" t="s">
        <v>311</v>
      </c>
      <c r="L735" s="23">
        <v>39331</v>
      </c>
      <c r="M735" s="23">
        <v>39332</v>
      </c>
      <c r="S735" s="21" t="s">
        <v>365</v>
      </c>
      <c r="U735" s="21" t="s">
        <v>42</v>
      </c>
      <c r="V735" s="21">
        <v>0</v>
      </c>
      <c r="X735" s="21" t="s">
        <v>44</v>
      </c>
    </row>
    <row r="736" spans="1:24" x14ac:dyDescent="0.25">
      <c r="A736" s="21" t="str">
        <f t="shared" si="11"/>
        <v>Utillajes</v>
      </c>
      <c r="B736" s="21" t="s">
        <v>2765</v>
      </c>
      <c r="C736" s="21" t="s">
        <v>2478</v>
      </c>
      <c r="D736" s="21" t="s">
        <v>2751</v>
      </c>
      <c r="F736" s="21" t="s">
        <v>281</v>
      </c>
      <c r="G736" s="21" t="s">
        <v>2480</v>
      </c>
      <c r="H736" s="21" t="s">
        <v>60</v>
      </c>
      <c r="J736" s="21" t="s">
        <v>310</v>
      </c>
      <c r="K736" s="21" t="s">
        <v>311</v>
      </c>
      <c r="L736" s="23">
        <v>39331</v>
      </c>
      <c r="M736" s="23">
        <v>39332</v>
      </c>
      <c r="S736" s="21" t="s">
        <v>365</v>
      </c>
      <c r="T736" s="21" t="s">
        <v>2466</v>
      </c>
      <c r="U736" s="21" t="s">
        <v>42</v>
      </c>
      <c r="V736" s="21">
        <v>0</v>
      </c>
      <c r="W736" s="21" t="s">
        <v>2717</v>
      </c>
      <c r="X736" s="21" t="s">
        <v>44</v>
      </c>
    </row>
    <row r="737" spans="1:24" x14ac:dyDescent="0.25">
      <c r="A737" s="21" t="str">
        <f t="shared" si="11"/>
        <v>Utillajes</v>
      </c>
      <c r="B737" s="21" t="s">
        <v>2766</v>
      </c>
      <c r="C737" s="21" t="s">
        <v>2491</v>
      </c>
      <c r="D737" s="21" t="s">
        <v>2767</v>
      </c>
      <c r="F737" s="21" t="s">
        <v>2768</v>
      </c>
      <c r="G737" s="21" t="s">
        <v>2769</v>
      </c>
      <c r="H737" s="21" t="s">
        <v>60</v>
      </c>
      <c r="J737" s="21" t="s">
        <v>310</v>
      </c>
      <c r="K737" s="21" t="s">
        <v>311</v>
      </c>
      <c r="L737" s="23">
        <v>39331</v>
      </c>
      <c r="M737" s="23">
        <v>39332</v>
      </c>
      <c r="S737" s="21" t="s">
        <v>365</v>
      </c>
      <c r="T737" s="21" t="s">
        <v>2466</v>
      </c>
      <c r="U737" s="21" t="s">
        <v>42</v>
      </c>
      <c r="V737" s="21">
        <v>0</v>
      </c>
      <c r="W737" s="21" t="s">
        <v>2728</v>
      </c>
      <c r="X737" s="21" t="s">
        <v>44</v>
      </c>
    </row>
    <row r="738" spans="1:24" x14ac:dyDescent="0.25">
      <c r="A738" s="21" t="str">
        <f t="shared" si="11"/>
        <v>Utillajes</v>
      </c>
      <c r="B738" s="21" t="s">
        <v>2770</v>
      </c>
      <c r="C738" s="21" t="s">
        <v>2491</v>
      </c>
      <c r="D738" s="21" t="s">
        <v>2767</v>
      </c>
      <c r="F738" s="21" t="s">
        <v>281</v>
      </c>
      <c r="G738" s="21" t="s">
        <v>2769</v>
      </c>
      <c r="H738" s="21" t="s">
        <v>60</v>
      </c>
      <c r="J738" s="21" t="s">
        <v>310</v>
      </c>
      <c r="K738" s="21" t="s">
        <v>311</v>
      </c>
      <c r="L738" s="23">
        <v>39331</v>
      </c>
      <c r="M738" s="23">
        <v>39332</v>
      </c>
      <c r="S738" s="21" t="s">
        <v>365</v>
      </c>
      <c r="U738" s="21" t="s">
        <v>42</v>
      </c>
      <c r="V738" s="21">
        <v>0</v>
      </c>
      <c r="X738" s="21" t="s">
        <v>44</v>
      </c>
    </row>
    <row r="739" spans="1:24" x14ac:dyDescent="0.25">
      <c r="A739" s="21" t="str">
        <f t="shared" si="11"/>
        <v>Utillajes</v>
      </c>
      <c r="B739" s="21" t="s">
        <v>2771</v>
      </c>
      <c r="C739" s="21" t="s">
        <v>2491</v>
      </c>
      <c r="D739" s="21" t="s">
        <v>2767</v>
      </c>
      <c r="F739" s="21" t="s">
        <v>281</v>
      </c>
      <c r="G739" s="21" t="s">
        <v>2769</v>
      </c>
      <c r="H739" s="21" t="s">
        <v>60</v>
      </c>
      <c r="J739" s="21" t="s">
        <v>310</v>
      </c>
      <c r="K739" s="21" t="s">
        <v>311</v>
      </c>
      <c r="L739" s="23">
        <v>39331</v>
      </c>
      <c r="M739" s="23">
        <v>39332</v>
      </c>
      <c r="S739" s="21" t="s">
        <v>365</v>
      </c>
      <c r="T739" s="21" t="s">
        <v>2466</v>
      </c>
      <c r="U739" s="21" t="s">
        <v>42</v>
      </c>
      <c r="V739" s="21">
        <v>0</v>
      </c>
      <c r="W739" s="21" t="s">
        <v>2717</v>
      </c>
      <c r="X739" s="21" t="s">
        <v>44</v>
      </c>
    </row>
    <row r="740" spans="1:24" x14ac:dyDescent="0.25">
      <c r="A740" s="21" t="str">
        <f t="shared" si="11"/>
        <v>Utillajes</v>
      </c>
      <c r="B740" s="21" t="s">
        <v>2772</v>
      </c>
      <c r="C740" s="21" t="s">
        <v>2491</v>
      </c>
      <c r="D740" s="21" t="s">
        <v>2767</v>
      </c>
      <c r="F740" s="21" t="s">
        <v>2727</v>
      </c>
      <c r="G740" s="21" t="s">
        <v>2769</v>
      </c>
      <c r="H740" s="21" t="s">
        <v>60</v>
      </c>
      <c r="J740" s="21" t="s">
        <v>310</v>
      </c>
      <c r="K740" s="21" t="s">
        <v>311</v>
      </c>
      <c r="L740" s="23">
        <v>39331</v>
      </c>
      <c r="M740" s="23">
        <v>39332</v>
      </c>
      <c r="S740" s="21" t="s">
        <v>365</v>
      </c>
      <c r="T740" s="21" t="s">
        <v>2466</v>
      </c>
      <c r="U740" s="21" t="s">
        <v>42</v>
      </c>
      <c r="V740" s="21">
        <v>0</v>
      </c>
      <c r="W740" s="21" t="s">
        <v>2717</v>
      </c>
      <c r="X740" s="21" t="s">
        <v>44</v>
      </c>
    </row>
    <row r="741" spans="1:24" x14ac:dyDescent="0.25">
      <c r="A741" s="21" t="str">
        <f t="shared" si="11"/>
        <v>Utillajes</v>
      </c>
      <c r="B741" s="21" t="s">
        <v>2773</v>
      </c>
      <c r="C741" s="21" t="s">
        <v>2491</v>
      </c>
      <c r="D741" s="21" t="s">
        <v>2767</v>
      </c>
      <c r="F741" s="21" t="s">
        <v>281</v>
      </c>
      <c r="G741" s="21" t="s">
        <v>2769</v>
      </c>
      <c r="H741" s="21" t="s">
        <v>60</v>
      </c>
      <c r="J741" s="21" t="s">
        <v>310</v>
      </c>
      <c r="K741" s="21" t="s">
        <v>311</v>
      </c>
      <c r="L741" s="23">
        <v>39331</v>
      </c>
      <c r="M741" s="23">
        <v>39332</v>
      </c>
      <c r="S741" s="21" t="s">
        <v>365</v>
      </c>
      <c r="T741" s="21" t="s">
        <v>2466</v>
      </c>
      <c r="U741" s="21" t="s">
        <v>42</v>
      </c>
      <c r="V741" s="21">
        <v>0</v>
      </c>
      <c r="W741" s="21" t="s">
        <v>2717</v>
      </c>
      <c r="X741" s="21" t="s">
        <v>44</v>
      </c>
    </row>
    <row r="742" spans="1:24" x14ac:dyDescent="0.25">
      <c r="A742" s="21" t="str">
        <f t="shared" si="11"/>
        <v>Utillajes</v>
      </c>
      <c r="B742" s="21" t="s">
        <v>2774</v>
      </c>
      <c r="C742" s="21" t="s">
        <v>2491</v>
      </c>
      <c r="D742" s="21" t="s">
        <v>2767</v>
      </c>
      <c r="F742" s="21" t="s">
        <v>281</v>
      </c>
      <c r="G742" s="21" t="s">
        <v>2769</v>
      </c>
      <c r="H742" s="21" t="s">
        <v>60</v>
      </c>
      <c r="J742" s="21" t="s">
        <v>310</v>
      </c>
      <c r="K742" s="21" t="s">
        <v>311</v>
      </c>
      <c r="L742" s="23">
        <v>39331</v>
      </c>
      <c r="M742" s="23">
        <v>39332</v>
      </c>
      <c r="S742" s="21" t="s">
        <v>365</v>
      </c>
      <c r="T742" s="21" t="s">
        <v>2466</v>
      </c>
      <c r="U742" s="21" t="s">
        <v>42</v>
      </c>
      <c r="V742" s="21">
        <v>0</v>
      </c>
      <c r="W742" s="21" t="s">
        <v>2717</v>
      </c>
      <c r="X742" s="21" t="s">
        <v>44</v>
      </c>
    </row>
    <row r="743" spans="1:24" x14ac:dyDescent="0.25">
      <c r="A743" s="21" t="str">
        <f t="shared" si="11"/>
        <v>Utillajes</v>
      </c>
      <c r="B743" s="21" t="s">
        <v>2775</v>
      </c>
      <c r="C743" s="21" t="s">
        <v>2491</v>
      </c>
      <c r="D743" s="21" t="s">
        <v>2767</v>
      </c>
      <c r="F743" s="21" t="s">
        <v>281</v>
      </c>
      <c r="G743" s="21" t="s">
        <v>2769</v>
      </c>
      <c r="H743" s="21" t="s">
        <v>60</v>
      </c>
      <c r="J743" s="21" t="s">
        <v>310</v>
      </c>
      <c r="K743" s="21" t="s">
        <v>311</v>
      </c>
      <c r="L743" s="23">
        <v>39331</v>
      </c>
      <c r="M743" s="23">
        <v>39332</v>
      </c>
      <c r="S743" s="21" t="s">
        <v>365</v>
      </c>
      <c r="T743" s="21" t="s">
        <v>2466</v>
      </c>
      <c r="U743" s="21" t="s">
        <v>42</v>
      </c>
      <c r="V743" s="21">
        <v>0</v>
      </c>
      <c r="W743" s="21" t="s">
        <v>2717</v>
      </c>
      <c r="X743" s="21" t="s">
        <v>44</v>
      </c>
    </row>
    <row r="744" spans="1:24" x14ac:dyDescent="0.25">
      <c r="A744" s="21" t="str">
        <f t="shared" si="11"/>
        <v>Utillajes</v>
      </c>
      <c r="B744" s="21" t="s">
        <v>2776</v>
      </c>
      <c r="C744" s="21" t="s">
        <v>2491</v>
      </c>
      <c r="D744" s="21" t="s">
        <v>2767</v>
      </c>
      <c r="F744" s="21" t="s">
        <v>281</v>
      </c>
      <c r="G744" s="21" t="s">
        <v>2769</v>
      </c>
      <c r="H744" s="21" t="s">
        <v>60</v>
      </c>
      <c r="J744" s="21" t="s">
        <v>310</v>
      </c>
      <c r="K744" s="21" t="s">
        <v>311</v>
      </c>
      <c r="L744" s="23">
        <v>39331</v>
      </c>
      <c r="M744" s="23">
        <v>39332</v>
      </c>
      <c r="S744" s="21" t="s">
        <v>365</v>
      </c>
      <c r="T744" s="21" t="s">
        <v>2466</v>
      </c>
      <c r="U744" s="21" t="s">
        <v>42</v>
      </c>
      <c r="V744" s="21">
        <v>0</v>
      </c>
      <c r="W744" s="21" t="s">
        <v>2717</v>
      </c>
      <c r="X744" s="21" t="s">
        <v>44</v>
      </c>
    </row>
    <row r="745" spans="1:24" x14ac:dyDescent="0.25">
      <c r="A745" s="21" t="str">
        <f t="shared" si="11"/>
        <v>Utillajes</v>
      </c>
      <c r="B745" s="21" t="s">
        <v>2777</v>
      </c>
      <c r="C745" s="21" t="s">
        <v>2491</v>
      </c>
      <c r="D745" s="21" t="s">
        <v>2767</v>
      </c>
      <c r="F745" s="21" t="s">
        <v>281</v>
      </c>
      <c r="G745" s="21" t="s">
        <v>2769</v>
      </c>
      <c r="H745" s="21" t="s">
        <v>60</v>
      </c>
      <c r="J745" s="21" t="s">
        <v>310</v>
      </c>
      <c r="K745" s="21" t="s">
        <v>311</v>
      </c>
      <c r="L745" s="23">
        <v>39331</v>
      </c>
      <c r="M745" s="23">
        <v>39332</v>
      </c>
      <c r="S745" s="21" t="s">
        <v>365</v>
      </c>
      <c r="T745" s="21" t="s">
        <v>2466</v>
      </c>
      <c r="U745" s="21" t="s">
        <v>42</v>
      </c>
      <c r="V745" s="21">
        <v>0</v>
      </c>
      <c r="W745" s="21" t="s">
        <v>2717</v>
      </c>
      <c r="X745" s="21" t="s">
        <v>44</v>
      </c>
    </row>
    <row r="746" spans="1:24" x14ac:dyDescent="0.25">
      <c r="A746" s="21" t="str">
        <f t="shared" si="11"/>
        <v>Utillajes</v>
      </c>
      <c r="B746" s="21" t="s">
        <v>2778</v>
      </c>
      <c r="C746" s="21" t="s">
        <v>2491</v>
      </c>
      <c r="D746" s="21" t="s">
        <v>2779</v>
      </c>
      <c r="F746" s="21" t="s">
        <v>281</v>
      </c>
      <c r="G746" s="21" t="s">
        <v>2769</v>
      </c>
      <c r="H746" s="21" t="s">
        <v>60</v>
      </c>
      <c r="J746" s="21" t="s">
        <v>310</v>
      </c>
      <c r="K746" s="21" t="s">
        <v>311</v>
      </c>
      <c r="L746" s="23">
        <v>39331</v>
      </c>
      <c r="M746" s="23">
        <v>39332</v>
      </c>
      <c r="S746" s="21" t="s">
        <v>365</v>
      </c>
      <c r="T746" s="21" t="s">
        <v>2466</v>
      </c>
      <c r="U746" s="21" t="s">
        <v>42</v>
      </c>
      <c r="V746" s="21">
        <v>0</v>
      </c>
      <c r="W746" s="21" t="s">
        <v>2717</v>
      </c>
      <c r="X746" s="21" t="s">
        <v>44</v>
      </c>
    </row>
    <row r="747" spans="1:24" x14ac:dyDescent="0.25">
      <c r="A747" s="21" t="str">
        <f t="shared" si="11"/>
        <v>Utillajes</v>
      </c>
      <c r="B747" s="21" t="s">
        <v>2780</v>
      </c>
      <c r="C747" s="21" t="s">
        <v>2491</v>
      </c>
      <c r="D747" s="21" t="s">
        <v>2767</v>
      </c>
      <c r="F747" s="21" t="s">
        <v>281</v>
      </c>
      <c r="G747" s="21" t="s">
        <v>2769</v>
      </c>
      <c r="H747" s="21" t="s">
        <v>60</v>
      </c>
      <c r="J747" s="21" t="s">
        <v>310</v>
      </c>
      <c r="K747" s="21" t="s">
        <v>311</v>
      </c>
      <c r="L747" s="23">
        <v>39331</v>
      </c>
      <c r="M747" s="23">
        <v>39332</v>
      </c>
      <c r="S747" s="21" t="s">
        <v>365</v>
      </c>
      <c r="T747" s="21" t="s">
        <v>2466</v>
      </c>
      <c r="U747" s="21" t="s">
        <v>42</v>
      </c>
      <c r="V747" s="21">
        <v>0</v>
      </c>
      <c r="W747" s="21" t="s">
        <v>2717</v>
      </c>
      <c r="X747" s="21" t="s">
        <v>44</v>
      </c>
    </row>
    <row r="748" spans="1:24" x14ac:dyDescent="0.25">
      <c r="A748" s="21" t="str">
        <f t="shared" si="11"/>
        <v>Utillajes</v>
      </c>
      <c r="B748" s="21" t="s">
        <v>2781</v>
      </c>
      <c r="C748" s="21" t="s">
        <v>2491</v>
      </c>
      <c r="D748" s="21" t="s">
        <v>2767</v>
      </c>
      <c r="F748" s="21" t="s">
        <v>281</v>
      </c>
      <c r="G748" s="21" t="s">
        <v>2769</v>
      </c>
      <c r="H748" s="21" t="s">
        <v>60</v>
      </c>
      <c r="J748" s="21" t="s">
        <v>310</v>
      </c>
      <c r="K748" s="21" t="s">
        <v>311</v>
      </c>
      <c r="L748" s="23">
        <v>39331</v>
      </c>
      <c r="M748" s="23">
        <v>39332</v>
      </c>
      <c r="S748" s="21" t="s">
        <v>365</v>
      </c>
      <c r="T748" s="21" t="s">
        <v>2466</v>
      </c>
      <c r="U748" s="21" t="s">
        <v>42</v>
      </c>
      <c r="V748" s="21">
        <v>0</v>
      </c>
      <c r="W748" s="21" t="s">
        <v>2717</v>
      </c>
      <c r="X748" s="21" t="s">
        <v>44</v>
      </c>
    </row>
    <row r="749" spans="1:24" x14ac:dyDescent="0.25">
      <c r="A749" s="21" t="str">
        <f t="shared" si="11"/>
        <v>Utillajes</v>
      </c>
      <c r="B749" s="21" t="s">
        <v>2782</v>
      </c>
      <c r="C749" s="21" t="s">
        <v>2491</v>
      </c>
      <c r="D749" s="21" t="s">
        <v>2767</v>
      </c>
      <c r="F749" s="21" t="s">
        <v>2783</v>
      </c>
      <c r="G749" s="21" t="s">
        <v>2769</v>
      </c>
      <c r="H749" s="21" t="s">
        <v>60</v>
      </c>
      <c r="J749" s="21" t="s">
        <v>310</v>
      </c>
      <c r="K749" s="21" t="s">
        <v>311</v>
      </c>
      <c r="L749" s="23">
        <v>39331</v>
      </c>
      <c r="M749" s="23">
        <v>39332</v>
      </c>
      <c r="S749" s="21" t="s">
        <v>365</v>
      </c>
      <c r="T749" s="21" t="s">
        <v>2466</v>
      </c>
      <c r="U749" s="21" t="s">
        <v>42</v>
      </c>
      <c r="V749" s="21">
        <v>0</v>
      </c>
      <c r="W749" s="21" t="s">
        <v>2717</v>
      </c>
      <c r="X749" s="21" t="s">
        <v>44</v>
      </c>
    </row>
    <row r="750" spans="1:24" x14ac:dyDescent="0.25">
      <c r="A750" s="21" t="str">
        <f t="shared" si="11"/>
        <v>Utillajes</v>
      </c>
      <c r="B750" s="21" t="s">
        <v>2784</v>
      </c>
      <c r="C750" s="21" t="s">
        <v>2491</v>
      </c>
      <c r="D750" s="21" t="s">
        <v>2767</v>
      </c>
      <c r="F750" s="21" t="s">
        <v>281</v>
      </c>
      <c r="G750" s="21" t="s">
        <v>2769</v>
      </c>
      <c r="H750" s="21" t="s">
        <v>60</v>
      </c>
      <c r="J750" s="21" t="s">
        <v>310</v>
      </c>
      <c r="K750" s="21" t="s">
        <v>311</v>
      </c>
      <c r="L750" s="23">
        <v>39331</v>
      </c>
      <c r="M750" s="23">
        <v>39332</v>
      </c>
      <c r="S750" s="21" t="s">
        <v>365</v>
      </c>
      <c r="T750" s="21" t="s">
        <v>2466</v>
      </c>
      <c r="U750" s="21" t="s">
        <v>42</v>
      </c>
      <c r="V750" s="21">
        <v>0</v>
      </c>
      <c r="W750" s="21" t="s">
        <v>2717</v>
      </c>
      <c r="X750" s="21" t="s">
        <v>44</v>
      </c>
    </row>
    <row r="751" spans="1:24" x14ac:dyDescent="0.25">
      <c r="A751" s="21" t="str">
        <f t="shared" si="11"/>
        <v>Utillajes</v>
      </c>
      <c r="B751" s="21" t="s">
        <v>2785</v>
      </c>
      <c r="C751" s="21" t="s">
        <v>2491</v>
      </c>
      <c r="D751" s="21" t="s">
        <v>2779</v>
      </c>
      <c r="F751" s="21" t="s">
        <v>281</v>
      </c>
      <c r="G751" s="21" t="s">
        <v>2769</v>
      </c>
      <c r="H751" s="21" t="s">
        <v>60</v>
      </c>
      <c r="J751" s="21" t="s">
        <v>310</v>
      </c>
      <c r="K751" s="21" t="s">
        <v>311</v>
      </c>
      <c r="L751" s="23">
        <v>39331</v>
      </c>
      <c r="M751" s="23">
        <v>39332</v>
      </c>
      <c r="S751" s="21" t="s">
        <v>365</v>
      </c>
      <c r="U751" s="21" t="s">
        <v>42</v>
      </c>
      <c r="V751" s="21">
        <v>0</v>
      </c>
      <c r="X751" s="21" t="s">
        <v>44</v>
      </c>
    </row>
    <row r="752" spans="1:24" x14ac:dyDescent="0.25">
      <c r="A752" s="21" t="str">
        <f t="shared" si="11"/>
        <v>Utillajes</v>
      </c>
      <c r="B752" s="21" t="s">
        <v>2786</v>
      </c>
      <c r="C752" s="21" t="s">
        <v>2497</v>
      </c>
      <c r="D752" s="21" t="s">
        <v>2787</v>
      </c>
      <c r="F752" s="21" t="s">
        <v>281</v>
      </c>
      <c r="G752" s="21" t="s">
        <v>2788</v>
      </c>
      <c r="H752" s="21" t="s">
        <v>60</v>
      </c>
      <c r="J752" s="21" t="s">
        <v>310</v>
      </c>
      <c r="K752" s="21" t="s">
        <v>311</v>
      </c>
      <c r="L752" s="23">
        <v>39331</v>
      </c>
      <c r="M752" s="23">
        <v>39332</v>
      </c>
      <c r="S752" s="21" t="s">
        <v>365</v>
      </c>
      <c r="T752" s="21" t="s">
        <v>2466</v>
      </c>
      <c r="U752" s="21" t="s">
        <v>42</v>
      </c>
      <c r="V752" s="21">
        <v>0</v>
      </c>
      <c r="W752" s="21" t="s">
        <v>2717</v>
      </c>
      <c r="X752" s="21" t="s">
        <v>44</v>
      </c>
    </row>
    <row r="753" spans="1:24" x14ac:dyDescent="0.25">
      <c r="A753" s="21" t="str">
        <f t="shared" si="11"/>
        <v>Utillajes</v>
      </c>
      <c r="B753" s="21" t="s">
        <v>2789</v>
      </c>
      <c r="C753" s="21" t="s">
        <v>2497</v>
      </c>
      <c r="D753" s="21" t="s">
        <v>2790</v>
      </c>
      <c r="F753" s="21" t="s">
        <v>2783</v>
      </c>
      <c r="G753" s="21" t="s">
        <v>2788</v>
      </c>
      <c r="H753" s="21" t="s">
        <v>60</v>
      </c>
      <c r="J753" s="21" t="s">
        <v>310</v>
      </c>
      <c r="K753" s="21" t="s">
        <v>311</v>
      </c>
      <c r="L753" s="23">
        <v>39331</v>
      </c>
      <c r="M753" s="23">
        <v>39332</v>
      </c>
      <c r="S753" s="21" t="s">
        <v>365</v>
      </c>
      <c r="T753" s="21" t="s">
        <v>2466</v>
      </c>
      <c r="U753" s="21" t="s">
        <v>42</v>
      </c>
      <c r="V753" s="21">
        <v>0</v>
      </c>
      <c r="W753" s="21" t="s">
        <v>2717</v>
      </c>
      <c r="X753" s="21" t="s">
        <v>44</v>
      </c>
    </row>
    <row r="754" spans="1:24" x14ac:dyDescent="0.25">
      <c r="A754" s="21" t="str">
        <f t="shared" si="11"/>
        <v>Utillajes</v>
      </c>
      <c r="B754" s="21" t="s">
        <v>2791</v>
      </c>
      <c r="C754" s="21" t="s">
        <v>2497</v>
      </c>
      <c r="D754" s="21" t="s">
        <v>2790</v>
      </c>
      <c r="F754" s="21" t="s">
        <v>281</v>
      </c>
      <c r="G754" s="21" t="s">
        <v>2788</v>
      </c>
      <c r="H754" s="21" t="s">
        <v>38</v>
      </c>
      <c r="J754" s="21" t="s">
        <v>310</v>
      </c>
      <c r="K754" s="21" t="s">
        <v>311</v>
      </c>
      <c r="L754" s="23">
        <v>39331</v>
      </c>
      <c r="M754" s="23">
        <v>39332</v>
      </c>
      <c r="S754" s="21" t="s">
        <v>365</v>
      </c>
      <c r="T754" s="21" t="s">
        <v>2466</v>
      </c>
      <c r="U754" s="21" t="s">
        <v>42</v>
      </c>
      <c r="V754" s="21">
        <v>0</v>
      </c>
      <c r="W754" s="21" t="s">
        <v>2717</v>
      </c>
      <c r="X754" s="21" t="s">
        <v>44</v>
      </c>
    </row>
    <row r="755" spans="1:24" x14ac:dyDescent="0.25">
      <c r="A755" s="21" t="str">
        <f t="shared" si="11"/>
        <v>Utillajes</v>
      </c>
      <c r="B755" s="21" t="s">
        <v>2792</v>
      </c>
      <c r="C755" s="21" t="s">
        <v>2497</v>
      </c>
      <c r="D755" s="21" t="s">
        <v>2790</v>
      </c>
      <c r="F755" s="21" t="s">
        <v>281</v>
      </c>
      <c r="G755" s="21" t="s">
        <v>2788</v>
      </c>
      <c r="H755" s="21" t="s">
        <v>60</v>
      </c>
      <c r="J755" s="21" t="s">
        <v>310</v>
      </c>
      <c r="K755" s="21" t="s">
        <v>311</v>
      </c>
      <c r="L755" s="23">
        <v>39331</v>
      </c>
      <c r="M755" s="23">
        <v>39332</v>
      </c>
      <c r="S755" s="21" t="s">
        <v>365</v>
      </c>
      <c r="T755" s="21" t="s">
        <v>2466</v>
      </c>
      <c r="U755" s="21" t="s">
        <v>42</v>
      </c>
      <c r="V755" s="21">
        <v>0</v>
      </c>
      <c r="W755" s="21" t="s">
        <v>2717</v>
      </c>
      <c r="X755" s="21" t="s">
        <v>44</v>
      </c>
    </row>
    <row r="756" spans="1:24" x14ac:dyDescent="0.25">
      <c r="A756" s="21" t="str">
        <f t="shared" si="11"/>
        <v>Utillajes</v>
      </c>
      <c r="B756" s="21" t="s">
        <v>2793</v>
      </c>
      <c r="C756" s="21" t="s">
        <v>2497</v>
      </c>
      <c r="D756" s="21" t="s">
        <v>2790</v>
      </c>
      <c r="F756" s="21" t="s">
        <v>281</v>
      </c>
      <c r="G756" s="21" t="s">
        <v>2788</v>
      </c>
      <c r="H756" s="21" t="s">
        <v>60</v>
      </c>
      <c r="J756" s="21" t="s">
        <v>310</v>
      </c>
      <c r="K756" s="21" t="s">
        <v>311</v>
      </c>
      <c r="L756" s="23">
        <v>39331</v>
      </c>
      <c r="M756" s="23">
        <v>39332</v>
      </c>
      <c r="S756" s="21" t="s">
        <v>365</v>
      </c>
      <c r="T756" s="21" t="s">
        <v>2466</v>
      </c>
      <c r="U756" s="21" t="s">
        <v>42</v>
      </c>
      <c r="V756" s="21">
        <v>0</v>
      </c>
      <c r="W756" s="21" t="s">
        <v>2717</v>
      </c>
      <c r="X756" s="21" t="s">
        <v>44</v>
      </c>
    </row>
    <row r="757" spans="1:24" x14ac:dyDescent="0.25">
      <c r="A757" s="21" t="str">
        <f t="shared" si="11"/>
        <v>Utillajes</v>
      </c>
      <c r="B757" s="21" t="s">
        <v>2794</v>
      </c>
      <c r="C757" s="21" t="s">
        <v>2497</v>
      </c>
      <c r="D757" s="21" t="s">
        <v>2790</v>
      </c>
      <c r="F757" s="21" t="s">
        <v>281</v>
      </c>
      <c r="G757" s="21" t="s">
        <v>2788</v>
      </c>
      <c r="H757" s="21" t="s">
        <v>60</v>
      </c>
      <c r="J757" s="21" t="s">
        <v>310</v>
      </c>
      <c r="K757" s="21" t="s">
        <v>311</v>
      </c>
      <c r="L757" s="23">
        <v>39331</v>
      </c>
      <c r="M757" s="23">
        <v>39332</v>
      </c>
      <c r="S757" s="21" t="s">
        <v>365</v>
      </c>
      <c r="T757" s="21" t="s">
        <v>2466</v>
      </c>
      <c r="U757" s="21" t="s">
        <v>42</v>
      </c>
      <c r="V757" s="21">
        <v>0</v>
      </c>
      <c r="W757" s="21" t="s">
        <v>2717</v>
      </c>
      <c r="X757" s="21" t="s">
        <v>44</v>
      </c>
    </row>
    <row r="758" spans="1:24" x14ac:dyDescent="0.25">
      <c r="A758" s="21" t="str">
        <f t="shared" si="11"/>
        <v>Utillajes</v>
      </c>
      <c r="B758" s="21" t="s">
        <v>2795</v>
      </c>
      <c r="C758" s="21" t="s">
        <v>2497</v>
      </c>
      <c r="D758" s="21" t="s">
        <v>2790</v>
      </c>
      <c r="F758" s="21" t="s">
        <v>281</v>
      </c>
      <c r="G758" s="21" t="s">
        <v>2788</v>
      </c>
      <c r="H758" s="21" t="s">
        <v>60</v>
      </c>
      <c r="J758" s="21" t="s">
        <v>310</v>
      </c>
      <c r="K758" s="21" t="s">
        <v>311</v>
      </c>
      <c r="L758" s="23">
        <v>39331</v>
      </c>
      <c r="M758" s="23">
        <v>39332</v>
      </c>
      <c r="S758" s="21" t="s">
        <v>365</v>
      </c>
      <c r="T758" s="21" t="s">
        <v>2466</v>
      </c>
      <c r="U758" s="21" t="s">
        <v>42</v>
      </c>
      <c r="V758" s="21">
        <v>0</v>
      </c>
      <c r="W758" s="21" t="s">
        <v>2717</v>
      </c>
      <c r="X758" s="21" t="s">
        <v>44</v>
      </c>
    </row>
    <row r="759" spans="1:24" x14ac:dyDescent="0.25">
      <c r="A759" s="21" t="str">
        <f t="shared" si="11"/>
        <v>Utillajes</v>
      </c>
      <c r="B759" s="21" t="s">
        <v>2796</v>
      </c>
      <c r="C759" s="21" t="s">
        <v>2497</v>
      </c>
      <c r="D759" s="21" t="s">
        <v>2790</v>
      </c>
      <c r="F759" s="21" t="s">
        <v>281</v>
      </c>
      <c r="G759" s="21" t="s">
        <v>2788</v>
      </c>
      <c r="H759" s="21" t="s">
        <v>60</v>
      </c>
      <c r="J759" s="21" t="s">
        <v>310</v>
      </c>
      <c r="K759" s="21" t="s">
        <v>311</v>
      </c>
      <c r="L759" s="23">
        <v>39331</v>
      </c>
      <c r="M759" s="23">
        <v>39332</v>
      </c>
      <c r="S759" s="21" t="s">
        <v>365</v>
      </c>
      <c r="T759" s="21" t="s">
        <v>2466</v>
      </c>
      <c r="U759" s="21" t="s">
        <v>42</v>
      </c>
      <c r="V759" s="21">
        <v>0</v>
      </c>
      <c r="W759" s="21" t="s">
        <v>2717</v>
      </c>
      <c r="X759" s="21" t="s">
        <v>44</v>
      </c>
    </row>
    <row r="760" spans="1:24" x14ac:dyDescent="0.25">
      <c r="A760" s="21" t="str">
        <f t="shared" si="11"/>
        <v>Utillajes</v>
      </c>
      <c r="B760" s="21" t="s">
        <v>2797</v>
      </c>
      <c r="C760" s="21" t="s">
        <v>2497</v>
      </c>
      <c r="D760" s="21" t="s">
        <v>2790</v>
      </c>
      <c r="F760" s="21" t="s">
        <v>281</v>
      </c>
      <c r="G760" s="21" t="s">
        <v>2788</v>
      </c>
      <c r="H760" s="21" t="s">
        <v>60</v>
      </c>
      <c r="J760" s="21" t="s">
        <v>310</v>
      </c>
      <c r="K760" s="21" t="s">
        <v>311</v>
      </c>
      <c r="L760" s="23">
        <v>39331</v>
      </c>
      <c r="M760" s="23">
        <v>39332</v>
      </c>
      <c r="S760" s="21" t="s">
        <v>365</v>
      </c>
      <c r="T760" s="21" t="s">
        <v>2466</v>
      </c>
      <c r="U760" s="21" t="s">
        <v>42</v>
      </c>
      <c r="V760" s="21">
        <v>0</v>
      </c>
      <c r="W760" s="21" t="s">
        <v>2717</v>
      </c>
      <c r="X760" s="21" t="s">
        <v>44</v>
      </c>
    </row>
    <row r="761" spans="1:24" x14ac:dyDescent="0.25">
      <c r="A761" s="21" t="str">
        <f t="shared" si="11"/>
        <v>Utillajes</v>
      </c>
      <c r="B761" s="21" t="s">
        <v>2798</v>
      </c>
      <c r="C761" s="21" t="s">
        <v>2799</v>
      </c>
      <c r="D761" s="21" t="s">
        <v>2790</v>
      </c>
      <c r="F761" s="21" t="s">
        <v>281</v>
      </c>
      <c r="G761" s="21" t="s">
        <v>2788</v>
      </c>
      <c r="H761" s="21" t="s">
        <v>60</v>
      </c>
      <c r="J761" s="21" t="s">
        <v>310</v>
      </c>
      <c r="K761" s="21" t="s">
        <v>311</v>
      </c>
      <c r="L761" s="23">
        <v>39331</v>
      </c>
      <c r="M761" s="23">
        <v>39332</v>
      </c>
      <c r="S761" s="21" t="s">
        <v>365</v>
      </c>
      <c r="T761" s="21" t="s">
        <v>2466</v>
      </c>
      <c r="U761" s="21" t="s">
        <v>42</v>
      </c>
      <c r="V761" s="21">
        <v>0</v>
      </c>
      <c r="W761" s="21" t="s">
        <v>2717</v>
      </c>
      <c r="X761" s="21" t="s">
        <v>44</v>
      </c>
    </row>
    <row r="762" spans="1:24" x14ac:dyDescent="0.25">
      <c r="A762" s="21" t="str">
        <f t="shared" si="11"/>
        <v>Utillajes</v>
      </c>
      <c r="B762" s="21" t="s">
        <v>2800</v>
      </c>
      <c r="C762" s="21" t="s">
        <v>2497</v>
      </c>
      <c r="D762" s="21" t="s">
        <v>2790</v>
      </c>
      <c r="F762" s="21" t="s">
        <v>281</v>
      </c>
      <c r="G762" s="21" t="s">
        <v>2788</v>
      </c>
      <c r="H762" s="21" t="s">
        <v>60</v>
      </c>
      <c r="J762" s="21" t="s">
        <v>310</v>
      </c>
      <c r="K762" s="21" t="s">
        <v>311</v>
      </c>
      <c r="L762" s="23">
        <v>39331</v>
      </c>
      <c r="M762" s="23">
        <v>39332</v>
      </c>
      <c r="S762" s="21" t="s">
        <v>365</v>
      </c>
      <c r="T762" s="21" t="s">
        <v>2466</v>
      </c>
      <c r="U762" s="21" t="s">
        <v>42</v>
      </c>
      <c r="V762" s="21">
        <v>0</v>
      </c>
      <c r="W762" s="21" t="s">
        <v>2717</v>
      </c>
      <c r="X762" s="21" t="s">
        <v>44</v>
      </c>
    </row>
    <row r="763" spans="1:24" x14ac:dyDescent="0.25">
      <c r="A763" s="21" t="str">
        <f t="shared" si="11"/>
        <v>Utillajes</v>
      </c>
      <c r="B763" s="21" t="s">
        <v>2801</v>
      </c>
      <c r="C763" s="21" t="s">
        <v>2497</v>
      </c>
      <c r="D763" s="21" t="s">
        <v>2790</v>
      </c>
      <c r="F763" s="21" t="s">
        <v>281</v>
      </c>
      <c r="G763" s="21" t="s">
        <v>2788</v>
      </c>
      <c r="H763" s="21" t="s">
        <v>60</v>
      </c>
      <c r="J763" s="21" t="s">
        <v>310</v>
      </c>
      <c r="K763" s="21" t="s">
        <v>311</v>
      </c>
      <c r="L763" s="23">
        <v>39331</v>
      </c>
      <c r="M763" s="23">
        <v>39332</v>
      </c>
      <c r="S763" s="21" t="s">
        <v>365</v>
      </c>
      <c r="T763" s="21" t="s">
        <v>2466</v>
      </c>
      <c r="U763" s="21" t="s">
        <v>42</v>
      </c>
      <c r="V763" s="21">
        <v>0</v>
      </c>
      <c r="W763" s="21" t="s">
        <v>2717</v>
      </c>
      <c r="X763" s="21" t="s">
        <v>44</v>
      </c>
    </row>
    <row r="764" spans="1:24" x14ac:dyDescent="0.25">
      <c r="A764" s="21" t="str">
        <f t="shared" si="11"/>
        <v>Utillajes</v>
      </c>
      <c r="B764" s="21" t="s">
        <v>2802</v>
      </c>
      <c r="C764" s="21" t="s">
        <v>2497</v>
      </c>
      <c r="D764" s="21" t="s">
        <v>2790</v>
      </c>
      <c r="F764" s="21" t="s">
        <v>281</v>
      </c>
      <c r="G764" s="21" t="s">
        <v>2788</v>
      </c>
      <c r="H764" s="21" t="s">
        <v>60</v>
      </c>
      <c r="J764" s="21" t="s">
        <v>310</v>
      </c>
      <c r="K764" s="21" t="s">
        <v>311</v>
      </c>
      <c r="L764" s="23">
        <v>39331</v>
      </c>
      <c r="M764" s="23">
        <v>39332</v>
      </c>
      <c r="S764" s="21" t="s">
        <v>365</v>
      </c>
      <c r="T764" s="21" t="s">
        <v>2466</v>
      </c>
      <c r="U764" s="21" t="s">
        <v>42</v>
      </c>
      <c r="V764" s="21">
        <v>0</v>
      </c>
      <c r="W764" s="21" t="s">
        <v>2717</v>
      </c>
      <c r="X764" s="21" t="s">
        <v>44</v>
      </c>
    </row>
    <row r="765" spans="1:24" x14ac:dyDescent="0.25">
      <c r="A765" s="21" t="str">
        <f t="shared" si="11"/>
        <v>Utillajes</v>
      </c>
      <c r="B765" s="21" t="s">
        <v>2803</v>
      </c>
      <c r="C765" s="21" t="s">
        <v>2497</v>
      </c>
      <c r="D765" s="21" t="s">
        <v>2790</v>
      </c>
      <c r="F765" s="21" t="s">
        <v>281</v>
      </c>
      <c r="G765" s="21" t="s">
        <v>2788</v>
      </c>
      <c r="H765" s="21" t="s">
        <v>60</v>
      </c>
      <c r="J765" s="21" t="s">
        <v>310</v>
      </c>
      <c r="K765" s="21" t="s">
        <v>311</v>
      </c>
      <c r="L765" s="23">
        <v>39331</v>
      </c>
      <c r="M765" s="23">
        <v>39332</v>
      </c>
      <c r="S765" s="21" t="s">
        <v>365</v>
      </c>
      <c r="T765" s="21" t="s">
        <v>2466</v>
      </c>
      <c r="U765" s="21" t="s">
        <v>42</v>
      </c>
      <c r="V765" s="21">
        <v>0</v>
      </c>
      <c r="W765" s="21" t="s">
        <v>2717</v>
      </c>
      <c r="X765" s="21" t="s">
        <v>44</v>
      </c>
    </row>
    <row r="766" spans="1:24" x14ac:dyDescent="0.25">
      <c r="A766" s="21" t="str">
        <f t="shared" si="11"/>
        <v>Utillajes</v>
      </c>
      <c r="B766" s="21" t="s">
        <v>2804</v>
      </c>
      <c r="C766" s="21" t="s">
        <v>2497</v>
      </c>
      <c r="D766" s="21" t="s">
        <v>2790</v>
      </c>
      <c r="F766" s="21" t="s">
        <v>281</v>
      </c>
      <c r="G766" s="21" t="s">
        <v>2788</v>
      </c>
      <c r="H766" s="21" t="s">
        <v>60</v>
      </c>
      <c r="J766" s="21" t="s">
        <v>310</v>
      </c>
      <c r="K766" s="21" t="s">
        <v>311</v>
      </c>
      <c r="L766" s="23">
        <v>39331</v>
      </c>
      <c r="M766" s="23">
        <v>39332</v>
      </c>
      <c r="S766" s="21" t="s">
        <v>365</v>
      </c>
      <c r="T766" s="21" t="s">
        <v>2466</v>
      </c>
      <c r="U766" s="21" t="s">
        <v>42</v>
      </c>
      <c r="V766" s="21">
        <v>0</v>
      </c>
      <c r="W766" s="21" t="s">
        <v>2717</v>
      </c>
      <c r="X766" s="21" t="s">
        <v>44</v>
      </c>
    </row>
    <row r="767" spans="1:24" x14ac:dyDescent="0.25">
      <c r="A767" s="21" t="str">
        <f t="shared" si="11"/>
        <v>Utillajes</v>
      </c>
      <c r="B767" s="21" t="s">
        <v>2805</v>
      </c>
      <c r="C767" s="21" t="s">
        <v>2497</v>
      </c>
      <c r="D767" s="21" t="s">
        <v>2790</v>
      </c>
      <c r="F767" s="21" t="s">
        <v>281</v>
      </c>
      <c r="G767" s="21" t="s">
        <v>2788</v>
      </c>
      <c r="H767" s="21" t="s">
        <v>60</v>
      </c>
      <c r="J767" s="21" t="s">
        <v>310</v>
      </c>
      <c r="K767" s="21" t="s">
        <v>311</v>
      </c>
      <c r="L767" s="23">
        <v>39331</v>
      </c>
      <c r="M767" s="23">
        <v>39332</v>
      </c>
      <c r="S767" s="21" t="s">
        <v>365</v>
      </c>
      <c r="T767" s="21" t="s">
        <v>2466</v>
      </c>
      <c r="U767" s="21" t="s">
        <v>42</v>
      </c>
      <c r="V767" s="21">
        <v>0</v>
      </c>
      <c r="W767" s="21" t="s">
        <v>2717</v>
      </c>
      <c r="X767" s="21" t="s">
        <v>44</v>
      </c>
    </row>
    <row r="768" spans="1:24" x14ac:dyDescent="0.25">
      <c r="A768" s="21" t="str">
        <f t="shared" si="11"/>
        <v>Utillajes</v>
      </c>
      <c r="B768" s="21" t="s">
        <v>2806</v>
      </c>
      <c r="C768" s="21" t="s">
        <v>2497</v>
      </c>
      <c r="D768" s="21" t="s">
        <v>2790</v>
      </c>
      <c r="F768" s="21" t="s">
        <v>281</v>
      </c>
      <c r="G768" s="21" t="s">
        <v>2788</v>
      </c>
      <c r="H768" s="21" t="s">
        <v>60</v>
      </c>
      <c r="J768" s="21" t="s">
        <v>310</v>
      </c>
      <c r="K768" s="21" t="s">
        <v>311</v>
      </c>
      <c r="L768" s="23">
        <v>39331</v>
      </c>
      <c r="M768" s="23">
        <v>39332</v>
      </c>
      <c r="S768" s="21" t="s">
        <v>365</v>
      </c>
      <c r="T768" s="21" t="s">
        <v>2466</v>
      </c>
      <c r="U768" s="21" t="s">
        <v>42</v>
      </c>
      <c r="V768" s="21">
        <v>0</v>
      </c>
      <c r="W768" s="21" t="s">
        <v>2717</v>
      </c>
      <c r="X768" s="21" t="s">
        <v>44</v>
      </c>
    </row>
    <row r="769" spans="1:30" x14ac:dyDescent="0.25">
      <c r="A769" s="21" t="str">
        <f t="shared" si="11"/>
        <v>Utillajes</v>
      </c>
      <c r="B769" s="21" t="s">
        <v>2807</v>
      </c>
      <c r="C769" s="21" t="s">
        <v>2497</v>
      </c>
      <c r="D769" s="21" t="s">
        <v>2790</v>
      </c>
      <c r="F769" s="21" t="s">
        <v>281</v>
      </c>
      <c r="G769" s="21" t="s">
        <v>2788</v>
      </c>
      <c r="H769" s="21" t="s">
        <v>60</v>
      </c>
      <c r="J769" s="21" t="s">
        <v>310</v>
      </c>
      <c r="K769" s="21" t="s">
        <v>311</v>
      </c>
      <c r="L769" s="23">
        <v>39331</v>
      </c>
      <c r="M769" s="23">
        <v>39332</v>
      </c>
      <c r="S769" s="21" t="s">
        <v>365</v>
      </c>
      <c r="T769" s="21" t="s">
        <v>2466</v>
      </c>
      <c r="U769" s="21" t="s">
        <v>42</v>
      </c>
      <c r="V769" s="21">
        <v>0</v>
      </c>
      <c r="W769" s="21" t="s">
        <v>2717</v>
      </c>
      <c r="X769" s="21" t="s">
        <v>44</v>
      </c>
    </row>
    <row r="770" spans="1:30" x14ac:dyDescent="0.25">
      <c r="A770" s="21" t="str">
        <f t="shared" si="11"/>
        <v>Utillajes</v>
      </c>
      <c r="B770" s="21" t="s">
        <v>2808</v>
      </c>
      <c r="C770" s="21" t="s">
        <v>2809</v>
      </c>
      <c r="D770" s="21" t="s">
        <v>2810</v>
      </c>
      <c r="H770" s="21" t="s">
        <v>60</v>
      </c>
      <c r="J770" s="21" t="s">
        <v>310</v>
      </c>
      <c r="K770" s="21" t="s">
        <v>311</v>
      </c>
      <c r="L770" s="23">
        <v>39254</v>
      </c>
      <c r="M770" s="23">
        <v>39255</v>
      </c>
      <c r="S770" s="21" t="s">
        <v>356</v>
      </c>
      <c r="U770" s="21" t="s">
        <v>42</v>
      </c>
      <c r="V770" s="21">
        <v>0</v>
      </c>
      <c r="W770" s="21" t="s">
        <v>197</v>
      </c>
      <c r="X770" s="21" t="s">
        <v>44</v>
      </c>
    </row>
    <row r="771" spans="1:30" x14ac:dyDescent="0.25">
      <c r="A771" s="21" t="str">
        <f t="shared" si="11"/>
        <v>Utillajes</v>
      </c>
      <c r="B771" s="21" t="s">
        <v>2862</v>
      </c>
      <c r="C771" s="21" t="s">
        <v>1005</v>
      </c>
      <c r="D771" s="21" t="s">
        <v>2863</v>
      </c>
      <c r="E771" s="21" t="s">
        <v>2864</v>
      </c>
      <c r="F771" s="21" t="s">
        <v>2865</v>
      </c>
      <c r="H771" s="21" t="s">
        <v>60</v>
      </c>
      <c r="K771" s="21" t="s">
        <v>140</v>
      </c>
      <c r="L771" s="23">
        <v>39443</v>
      </c>
      <c r="M771" s="23">
        <v>39444</v>
      </c>
      <c r="P771" s="23">
        <v>39810</v>
      </c>
      <c r="R771" s="23">
        <v>39810</v>
      </c>
      <c r="S771" s="21" t="s">
        <v>2866</v>
      </c>
      <c r="U771" s="21" t="s">
        <v>42</v>
      </c>
      <c r="V771" s="21">
        <v>0</v>
      </c>
      <c r="W771" s="21" t="s">
        <v>1551</v>
      </c>
      <c r="X771" s="21" t="s">
        <v>44</v>
      </c>
      <c r="Z771" s="21" t="s">
        <v>113</v>
      </c>
    </row>
    <row r="772" spans="1:30" x14ac:dyDescent="0.25">
      <c r="A772" s="21" t="str">
        <f t="shared" ref="A772:A835" si="12">+IF(A771="",B771,A771)</f>
        <v>Utillajes</v>
      </c>
      <c r="B772" s="21" t="s">
        <v>2867</v>
      </c>
      <c r="C772" s="21" t="s">
        <v>1005</v>
      </c>
      <c r="D772" s="21" t="s">
        <v>2868</v>
      </c>
      <c r="E772" s="21" t="s">
        <v>2869</v>
      </c>
      <c r="F772" s="21" t="s">
        <v>2865</v>
      </c>
      <c r="H772" s="21" t="s">
        <v>60</v>
      </c>
      <c r="K772" s="21" t="s">
        <v>140</v>
      </c>
      <c r="L772" s="23">
        <v>39443</v>
      </c>
      <c r="M772" s="23">
        <v>39444</v>
      </c>
      <c r="P772" s="23">
        <v>45832</v>
      </c>
      <c r="R772" s="23">
        <v>45832</v>
      </c>
      <c r="S772" s="21" t="s">
        <v>2866</v>
      </c>
      <c r="U772" s="21" t="s">
        <v>42</v>
      </c>
      <c r="V772" s="21">
        <v>0</v>
      </c>
      <c r="X772" s="21" t="s">
        <v>44</v>
      </c>
      <c r="Z772" s="21" t="s">
        <v>113</v>
      </c>
      <c r="AD772" s="23">
        <v>45467</v>
      </c>
    </row>
    <row r="773" spans="1:30" x14ac:dyDescent="0.25">
      <c r="A773" s="21" t="str">
        <f t="shared" si="12"/>
        <v>Utillajes</v>
      </c>
      <c r="B773" s="21" t="s">
        <v>2873</v>
      </c>
      <c r="C773" s="21" t="s">
        <v>1005</v>
      </c>
      <c r="D773" s="21" t="s">
        <v>2874</v>
      </c>
      <c r="E773" s="21" t="s">
        <v>2875</v>
      </c>
      <c r="F773" s="21" t="s">
        <v>2865</v>
      </c>
      <c r="H773" s="21" t="s">
        <v>60</v>
      </c>
      <c r="K773" s="21" t="s">
        <v>140</v>
      </c>
      <c r="L773" s="23">
        <v>39443</v>
      </c>
      <c r="M773" s="23">
        <v>39444</v>
      </c>
      <c r="P773" s="23">
        <v>45832</v>
      </c>
      <c r="R773" s="23">
        <v>45832</v>
      </c>
      <c r="S773" s="21" t="s">
        <v>2866</v>
      </c>
      <c r="U773" s="21" t="s">
        <v>42</v>
      </c>
      <c r="V773" s="21">
        <v>0</v>
      </c>
      <c r="W773" s="21" t="s">
        <v>1551</v>
      </c>
      <c r="X773" s="21" t="s">
        <v>44</v>
      </c>
      <c r="Z773" s="21" t="s">
        <v>113</v>
      </c>
      <c r="AD773" s="23">
        <v>45467</v>
      </c>
    </row>
    <row r="774" spans="1:30" x14ac:dyDescent="0.25">
      <c r="A774" s="21" t="str">
        <f t="shared" si="12"/>
        <v>Utillajes</v>
      </c>
      <c r="B774" s="21" t="s">
        <v>2876</v>
      </c>
      <c r="C774" s="21" t="s">
        <v>1005</v>
      </c>
      <c r="D774" s="21" t="s">
        <v>2877</v>
      </c>
      <c r="E774" s="21" t="s">
        <v>2878</v>
      </c>
      <c r="F774" s="21" t="s">
        <v>2865</v>
      </c>
      <c r="H774" s="21" t="s">
        <v>60</v>
      </c>
      <c r="K774" s="21" t="s">
        <v>140</v>
      </c>
      <c r="L774" s="23">
        <v>39443</v>
      </c>
      <c r="M774" s="23">
        <v>39444</v>
      </c>
      <c r="P774" s="23">
        <v>46197</v>
      </c>
      <c r="R774" s="23">
        <v>46197</v>
      </c>
      <c r="S774" s="21" t="s">
        <v>2866</v>
      </c>
      <c r="U774" s="21" t="s">
        <v>42</v>
      </c>
      <c r="V774" s="21">
        <v>0</v>
      </c>
      <c r="W774" s="21" t="s">
        <v>1551</v>
      </c>
      <c r="X774" s="21" t="s">
        <v>44</v>
      </c>
      <c r="Z774" s="21" t="s">
        <v>113</v>
      </c>
      <c r="AD774" s="23">
        <v>45467</v>
      </c>
    </row>
    <row r="775" spans="1:30" x14ac:dyDescent="0.25">
      <c r="A775" s="21" t="str">
        <f t="shared" si="12"/>
        <v>Utillajes</v>
      </c>
      <c r="B775" s="21" t="s">
        <v>2879</v>
      </c>
      <c r="C775" s="21" t="s">
        <v>2880</v>
      </c>
      <c r="D775" s="21" t="s">
        <v>2881</v>
      </c>
      <c r="H775" s="21" t="s">
        <v>60</v>
      </c>
      <c r="K775" s="21" t="s">
        <v>140</v>
      </c>
      <c r="L775" s="23">
        <v>39443</v>
      </c>
      <c r="M775" s="23">
        <v>39444</v>
      </c>
      <c r="S775" s="21" t="s">
        <v>2866</v>
      </c>
      <c r="U775" s="21" t="s">
        <v>42</v>
      </c>
      <c r="V775" s="21">
        <v>0</v>
      </c>
      <c r="W775" s="21" t="s">
        <v>1551</v>
      </c>
      <c r="X775" s="21" t="s">
        <v>44</v>
      </c>
    </row>
    <row r="776" spans="1:30" x14ac:dyDescent="0.25">
      <c r="A776" s="21" t="str">
        <f t="shared" si="12"/>
        <v>Utillajes</v>
      </c>
      <c r="B776" s="21" t="s">
        <v>2882</v>
      </c>
      <c r="C776" s="21" t="s">
        <v>2883</v>
      </c>
      <c r="D776" s="21" t="s">
        <v>2884</v>
      </c>
      <c r="H776" s="21" t="s">
        <v>60</v>
      </c>
      <c r="K776" s="21" t="s">
        <v>140</v>
      </c>
      <c r="L776" s="23">
        <v>39443</v>
      </c>
      <c r="M776" s="23">
        <v>39444</v>
      </c>
      <c r="S776" s="21" t="s">
        <v>2866</v>
      </c>
      <c r="U776" s="21" t="s">
        <v>42</v>
      </c>
      <c r="V776" s="21">
        <v>0</v>
      </c>
      <c r="W776" s="21" t="s">
        <v>1551</v>
      </c>
      <c r="X776" s="21" t="s">
        <v>44</v>
      </c>
    </row>
    <row r="777" spans="1:30" x14ac:dyDescent="0.25">
      <c r="A777" s="21" t="str">
        <f t="shared" si="12"/>
        <v>Utillajes</v>
      </c>
      <c r="B777" s="21" t="s">
        <v>2885</v>
      </c>
      <c r="C777" s="21" t="s">
        <v>2886</v>
      </c>
      <c r="D777" s="21" t="s">
        <v>2887</v>
      </c>
      <c r="E777" s="21" t="s">
        <v>2888</v>
      </c>
      <c r="F777" s="21" t="s">
        <v>2137</v>
      </c>
      <c r="H777" s="21" t="s">
        <v>60</v>
      </c>
      <c r="K777" s="21" t="s">
        <v>140</v>
      </c>
      <c r="L777" s="23">
        <v>39486</v>
      </c>
      <c r="M777" s="23">
        <v>39486</v>
      </c>
      <c r="S777" s="21" t="s">
        <v>2024</v>
      </c>
      <c r="U777" s="21" t="s">
        <v>42</v>
      </c>
      <c r="V777" s="21">
        <v>0</v>
      </c>
      <c r="W777" s="21" t="s">
        <v>147</v>
      </c>
      <c r="X777" s="21" t="s">
        <v>44</v>
      </c>
    </row>
    <row r="778" spans="1:30" x14ac:dyDescent="0.25">
      <c r="A778" s="21" t="str">
        <f t="shared" si="12"/>
        <v>Utillajes</v>
      </c>
      <c r="B778" s="21" t="s">
        <v>2889</v>
      </c>
      <c r="C778" s="21" t="s">
        <v>2886</v>
      </c>
      <c r="D778" s="21" t="s">
        <v>2890</v>
      </c>
      <c r="E778" s="21" t="s">
        <v>2888</v>
      </c>
      <c r="F778" s="21" t="s">
        <v>2137</v>
      </c>
      <c r="H778" s="21" t="s">
        <v>60</v>
      </c>
      <c r="K778" s="21" t="s">
        <v>140</v>
      </c>
      <c r="L778" s="23">
        <v>39486</v>
      </c>
      <c r="M778" s="23">
        <v>39486</v>
      </c>
      <c r="S778" s="21" t="s">
        <v>2024</v>
      </c>
      <c r="U778" s="21" t="s">
        <v>42</v>
      </c>
      <c r="V778" s="21">
        <v>0</v>
      </c>
      <c r="W778" s="21" t="s">
        <v>147</v>
      </c>
      <c r="X778" s="21" t="s">
        <v>44</v>
      </c>
    </row>
    <row r="779" spans="1:30" x14ac:dyDescent="0.25">
      <c r="A779" s="21" t="str">
        <f t="shared" si="12"/>
        <v>Utillajes</v>
      </c>
      <c r="B779" s="21" t="s">
        <v>2891</v>
      </c>
      <c r="C779" s="21" t="s">
        <v>2886</v>
      </c>
      <c r="D779" s="21" t="s">
        <v>2890</v>
      </c>
      <c r="E779" s="21" t="s">
        <v>2888</v>
      </c>
      <c r="F779" s="21" t="s">
        <v>2137</v>
      </c>
      <c r="H779" s="21" t="s">
        <v>60</v>
      </c>
      <c r="K779" s="21" t="s">
        <v>140</v>
      </c>
      <c r="L779" s="23">
        <v>39486</v>
      </c>
      <c r="M779" s="23">
        <v>39486</v>
      </c>
      <c r="S779" s="21" t="s">
        <v>2024</v>
      </c>
      <c r="U779" s="21" t="s">
        <v>42</v>
      </c>
      <c r="V779" s="21">
        <v>0</v>
      </c>
      <c r="W779" s="21" t="s">
        <v>147</v>
      </c>
      <c r="X779" s="21" t="s">
        <v>44</v>
      </c>
    </row>
    <row r="780" spans="1:30" x14ac:dyDescent="0.25">
      <c r="A780" s="21" t="str">
        <f t="shared" si="12"/>
        <v>Utillajes</v>
      </c>
      <c r="B780" s="21" t="s">
        <v>2892</v>
      </c>
      <c r="C780" s="21" t="s">
        <v>2886</v>
      </c>
      <c r="D780" s="21" t="s">
        <v>2893</v>
      </c>
      <c r="E780" s="21" t="s">
        <v>2888</v>
      </c>
      <c r="F780" s="21" t="s">
        <v>2137</v>
      </c>
      <c r="H780" s="21" t="s">
        <v>60</v>
      </c>
      <c r="K780" s="21" t="s">
        <v>140</v>
      </c>
      <c r="L780" s="23">
        <v>39486</v>
      </c>
      <c r="M780" s="23">
        <v>39486</v>
      </c>
      <c r="S780" s="21" t="s">
        <v>2024</v>
      </c>
      <c r="U780" s="21" t="s">
        <v>42</v>
      </c>
      <c r="V780" s="21">
        <v>0</v>
      </c>
      <c r="W780" s="21" t="s">
        <v>147</v>
      </c>
      <c r="X780" s="21" t="s">
        <v>44</v>
      </c>
    </row>
    <row r="781" spans="1:30" x14ac:dyDescent="0.25">
      <c r="A781" s="21" t="str">
        <f t="shared" si="12"/>
        <v>Utillajes</v>
      </c>
      <c r="B781" s="21" t="s">
        <v>2894</v>
      </c>
      <c r="C781" s="21" t="s">
        <v>2886</v>
      </c>
      <c r="D781" s="21" t="s">
        <v>2893</v>
      </c>
      <c r="E781" s="21" t="s">
        <v>2888</v>
      </c>
      <c r="F781" s="21" t="s">
        <v>2137</v>
      </c>
      <c r="H781" s="21" t="s">
        <v>60</v>
      </c>
      <c r="K781" s="21" t="s">
        <v>140</v>
      </c>
      <c r="L781" s="23">
        <v>39486</v>
      </c>
      <c r="M781" s="23">
        <v>39486</v>
      </c>
      <c r="P781" s="23">
        <v>45944</v>
      </c>
      <c r="R781" s="23">
        <v>45944</v>
      </c>
      <c r="S781" s="21" t="s">
        <v>2024</v>
      </c>
      <c r="U781" s="21" t="s">
        <v>42</v>
      </c>
      <c r="V781" s="21">
        <v>0</v>
      </c>
      <c r="W781" s="21" t="s">
        <v>147</v>
      </c>
      <c r="X781" s="21" t="s">
        <v>44</v>
      </c>
      <c r="Z781" s="21" t="s">
        <v>113</v>
      </c>
      <c r="AD781" s="23">
        <v>45579</v>
      </c>
    </row>
    <row r="782" spans="1:30" x14ac:dyDescent="0.25">
      <c r="A782" s="21" t="str">
        <f t="shared" si="12"/>
        <v>Utillajes</v>
      </c>
      <c r="B782" s="21" t="s">
        <v>2895</v>
      </c>
      <c r="C782" s="21" t="s">
        <v>2896</v>
      </c>
      <c r="D782" s="21" t="s">
        <v>2897</v>
      </c>
      <c r="E782" s="21" t="s">
        <v>2898</v>
      </c>
      <c r="F782" s="21" t="s">
        <v>2899</v>
      </c>
      <c r="H782" s="21" t="s">
        <v>60</v>
      </c>
      <c r="K782" s="21" t="s">
        <v>140</v>
      </c>
      <c r="L782" s="23">
        <v>39486</v>
      </c>
      <c r="M782" s="23">
        <v>39486</v>
      </c>
      <c r="S782" s="21" t="s">
        <v>2024</v>
      </c>
      <c r="U782" s="21" t="s">
        <v>42</v>
      </c>
      <c r="V782" s="21">
        <v>0</v>
      </c>
      <c r="W782" s="21" t="s">
        <v>147</v>
      </c>
      <c r="X782" s="21" t="s">
        <v>44</v>
      </c>
    </row>
    <row r="783" spans="1:30" x14ac:dyDescent="0.25">
      <c r="A783" s="21" t="str">
        <f t="shared" si="12"/>
        <v>Utillajes</v>
      </c>
      <c r="B783" s="21" t="s">
        <v>2900</v>
      </c>
      <c r="C783" s="21" t="s">
        <v>2896</v>
      </c>
      <c r="D783" s="21" t="s">
        <v>2897</v>
      </c>
      <c r="E783" s="21" t="s">
        <v>2898</v>
      </c>
      <c r="F783" s="21" t="s">
        <v>2899</v>
      </c>
      <c r="H783" s="21" t="s">
        <v>60</v>
      </c>
      <c r="K783" s="21" t="s">
        <v>140</v>
      </c>
      <c r="L783" s="23">
        <v>39486</v>
      </c>
      <c r="M783" s="23">
        <v>39486</v>
      </c>
      <c r="S783" s="21" t="s">
        <v>2024</v>
      </c>
      <c r="U783" s="21" t="s">
        <v>42</v>
      </c>
      <c r="V783" s="21">
        <v>0</v>
      </c>
      <c r="W783" s="21" t="s">
        <v>147</v>
      </c>
      <c r="X783" s="21" t="s">
        <v>44</v>
      </c>
    </row>
    <row r="784" spans="1:30" x14ac:dyDescent="0.25">
      <c r="A784" s="21" t="str">
        <f t="shared" si="12"/>
        <v>Utillajes</v>
      </c>
      <c r="B784" s="21" t="s">
        <v>2901</v>
      </c>
      <c r="C784" s="21" t="s">
        <v>2902</v>
      </c>
      <c r="D784" s="21" t="s">
        <v>2903</v>
      </c>
      <c r="E784" s="21" t="s">
        <v>2904</v>
      </c>
      <c r="F784" s="21" t="s">
        <v>2899</v>
      </c>
      <c r="H784" s="21" t="s">
        <v>60</v>
      </c>
      <c r="K784" s="21" t="s">
        <v>140</v>
      </c>
      <c r="L784" s="23">
        <v>39486</v>
      </c>
      <c r="M784" s="23">
        <v>39486</v>
      </c>
      <c r="S784" s="21" t="s">
        <v>2024</v>
      </c>
      <c r="U784" s="21" t="s">
        <v>42</v>
      </c>
      <c r="V784" s="21">
        <v>0</v>
      </c>
      <c r="W784" s="21" t="s">
        <v>147</v>
      </c>
      <c r="X784" s="21" t="s">
        <v>44</v>
      </c>
    </row>
    <row r="785" spans="1:29" x14ac:dyDescent="0.25">
      <c r="A785" s="21" t="str">
        <f t="shared" si="12"/>
        <v>Utillajes</v>
      </c>
      <c r="B785" s="21" t="s">
        <v>2905</v>
      </c>
      <c r="C785" s="21" t="s">
        <v>2902</v>
      </c>
      <c r="D785" s="21" t="s">
        <v>2903</v>
      </c>
      <c r="E785" s="21" t="s">
        <v>2904</v>
      </c>
      <c r="F785" s="21" t="s">
        <v>2899</v>
      </c>
      <c r="H785" s="21" t="s">
        <v>60</v>
      </c>
      <c r="K785" s="21" t="s">
        <v>140</v>
      </c>
      <c r="L785" s="23">
        <v>39486</v>
      </c>
      <c r="M785" s="23">
        <v>39486</v>
      </c>
      <c r="S785" s="21" t="s">
        <v>2024</v>
      </c>
      <c r="U785" s="21" t="s">
        <v>42</v>
      </c>
      <c r="V785" s="21">
        <v>0</v>
      </c>
      <c r="W785" s="21" t="s">
        <v>147</v>
      </c>
      <c r="X785" s="21" t="s">
        <v>44</v>
      </c>
    </row>
    <row r="786" spans="1:29" x14ac:dyDescent="0.25">
      <c r="A786" s="21" t="str">
        <f t="shared" si="12"/>
        <v>Utillajes</v>
      </c>
      <c r="B786" s="21" t="s">
        <v>2906</v>
      </c>
      <c r="C786" s="21" t="s">
        <v>2902</v>
      </c>
      <c r="D786" s="21" t="s">
        <v>2903</v>
      </c>
      <c r="E786" s="21" t="s">
        <v>2904</v>
      </c>
      <c r="F786" s="21" t="s">
        <v>2899</v>
      </c>
      <c r="H786" s="21" t="s">
        <v>60</v>
      </c>
      <c r="K786" s="21" t="s">
        <v>140</v>
      </c>
      <c r="L786" s="23">
        <v>39486</v>
      </c>
      <c r="M786" s="23">
        <v>39486</v>
      </c>
      <c r="S786" s="21" t="s">
        <v>2024</v>
      </c>
      <c r="U786" s="21" t="s">
        <v>42</v>
      </c>
      <c r="V786" s="21">
        <v>0</v>
      </c>
      <c r="W786" s="21" t="s">
        <v>147</v>
      </c>
      <c r="X786" s="21" t="s">
        <v>44</v>
      </c>
    </row>
    <row r="787" spans="1:29" x14ac:dyDescent="0.25">
      <c r="A787" s="21" t="str">
        <f t="shared" si="12"/>
        <v>Utillajes</v>
      </c>
      <c r="B787" s="21" t="s">
        <v>2907</v>
      </c>
      <c r="C787" s="21" t="s">
        <v>1314</v>
      </c>
      <c r="D787" s="21" t="s">
        <v>2908</v>
      </c>
      <c r="E787" s="21" t="s">
        <v>2909</v>
      </c>
      <c r="F787" s="21" t="s">
        <v>2899</v>
      </c>
      <c r="H787" s="21" t="s">
        <v>60</v>
      </c>
      <c r="K787" s="21" t="s">
        <v>140</v>
      </c>
      <c r="L787" s="23">
        <v>39486</v>
      </c>
      <c r="M787" s="23">
        <v>39486</v>
      </c>
      <c r="S787" s="21" t="s">
        <v>2024</v>
      </c>
      <c r="U787" s="21" t="s">
        <v>42</v>
      </c>
      <c r="V787" s="21">
        <v>0</v>
      </c>
      <c r="W787" s="21" t="s">
        <v>147</v>
      </c>
      <c r="X787" s="21" t="s">
        <v>44</v>
      </c>
    </row>
    <row r="788" spans="1:29" x14ac:dyDescent="0.25">
      <c r="A788" s="21" t="str">
        <f t="shared" si="12"/>
        <v>Utillajes</v>
      </c>
      <c r="B788" s="21" t="s">
        <v>2910</v>
      </c>
      <c r="C788" s="21" t="s">
        <v>1314</v>
      </c>
      <c r="D788" s="21" t="s">
        <v>2908</v>
      </c>
      <c r="E788" s="21" t="s">
        <v>2911</v>
      </c>
      <c r="F788" s="21" t="s">
        <v>2899</v>
      </c>
      <c r="H788" s="21" t="s">
        <v>60</v>
      </c>
      <c r="K788" s="21" t="s">
        <v>140</v>
      </c>
      <c r="L788" s="23">
        <v>39486</v>
      </c>
      <c r="M788" s="23">
        <v>39486</v>
      </c>
      <c r="S788" s="21" t="s">
        <v>2024</v>
      </c>
      <c r="U788" s="21" t="s">
        <v>42</v>
      </c>
      <c r="V788" s="21">
        <v>0</v>
      </c>
      <c r="W788" s="21" t="s">
        <v>147</v>
      </c>
      <c r="X788" s="21" t="s">
        <v>44</v>
      </c>
    </row>
    <row r="789" spans="1:29" x14ac:dyDescent="0.25">
      <c r="A789" s="21" t="str">
        <f t="shared" si="12"/>
        <v>Utillajes</v>
      </c>
      <c r="B789" s="21" t="s">
        <v>2912</v>
      </c>
      <c r="C789" s="21" t="s">
        <v>2913</v>
      </c>
      <c r="D789" s="21" t="s">
        <v>2914</v>
      </c>
      <c r="E789" s="21" t="s">
        <v>2915</v>
      </c>
      <c r="F789" s="21" t="s">
        <v>2899</v>
      </c>
      <c r="H789" s="21" t="s">
        <v>60</v>
      </c>
      <c r="K789" s="21" t="s">
        <v>140</v>
      </c>
      <c r="L789" s="23">
        <v>39486</v>
      </c>
      <c r="M789" s="23">
        <v>39486</v>
      </c>
      <c r="S789" s="21" t="s">
        <v>2024</v>
      </c>
      <c r="U789" s="21" t="s">
        <v>42</v>
      </c>
      <c r="V789" s="21">
        <v>0</v>
      </c>
      <c r="W789" s="21" t="s">
        <v>147</v>
      </c>
      <c r="X789" s="21" t="s">
        <v>44</v>
      </c>
    </row>
    <row r="790" spans="1:29" x14ac:dyDescent="0.25">
      <c r="A790" s="21" t="str">
        <f t="shared" si="12"/>
        <v>Utillajes</v>
      </c>
      <c r="B790" s="21" t="s">
        <v>2916</v>
      </c>
      <c r="C790" s="21" t="s">
        <v>2913</v>
      </c>
      <c r="D790" s="21" t="s">
        <v>2914</v>
      </c>
      <c r="E790" s="21" t="s">
        <v>2915</v>
      </c>
      <c r="F790" s="21" t="s">
        <v>2899</v>
      </c>
      <c r="H790" s="21" t="s">
        <v>60</v>
      </c>
      <c r="K790" s="21" t="s">
        <v>140</v>
      </c>
      <c r="L790" s="23">
        <v>39486</v>
      </c>
      <c r="M790" s="23">
        <v>39486</v>
      </c>
      <c r="S790" s="21" t="s">
        <v>2024</v>
      </c>
      <c r="U790" s="21" t="s">
        <v>42</v>
      </c>
      <c r="V790" s="21">
        <v>0</v>
      </c>
      <c r="W790" s="21" t="s">
        <v>147</v>
      </c>
      <c r="X790" s="21" t="s">
        <v>44</v>
      </c>
    </row>
    <row r="791" spans="1:29" x14ac:dyDescent="0.25">
      <c r="A791" s="21" t="str">
        <f t="shared" si="12"/>
        <v>Utillajes</v>
      </c>
      <c r="B791" s="21" t="s">
        <v>2917</v>
      </c>
      <c r="C791" s="21" t="s">
        <v>2913</v>
      </c>
      <c r="D791" s="21" t="s">
        <v>2914</v>
      </c>
      <c r="E791" s="21" t="s">
        <v>2915</v>
      </c>
      <c r="F791" s="21" t="s">
        <v>2899</v>
      </c>
      <c r="H791" s="21" t="s">
        <v>60</v>
      </c>
      <c r="K791" s="21" t="s">
        <v>140</v>
      </c>
      <c r="L791" s="23">
        <v>39486</v>
      </c>
      <c r="M791" s="23">
        <v>39486</v>
      </c>
      <c r="S791" s="21" t="s">
        <v>2024</v>
      </c>
      <c r="U791" s="21" t="s">
        <v>42</v>
      </c>
      <c r="V791" s="21">
        <v>0</v>
      </c>
      <c r="W791" s="21" t="s">
        <v>147</v>
      </c>
      <c r="X791" s="21" t="s">
        <v>44</v>
      </c>
    </row>
    <row r="792" spans="1:29" x14ac:dyDescent="0.25">
      <c r="A792" s="21" t="str">
        <f t="shared" si="12"/>
        <v>Utillajes</v>
      </c>
      <c r="B792" s="21" t="s">
        <v>2921</v>
      </c>
      <c r="C792" s="21" t="s">
        <v>325</v>
      </c>
      <c r="D792" s="21" t="s">
        <v>2922</v>
      </c>
      <c r="E792" s="21" t="s">
        <v>2923</v>
      </c>
      <c r="F792" s="21" t="s">
        <v>328</v>
      </c>
      <c r="G792" s="21" t="s">
        <v>329</v>
      </c>
      <c r="H792" s="21" t="s">
        <v>60</v>
      </c>
      <c r="J792" s="21" t="s">
        <v>320</v>
      </c>
      <c r="K792" s="21" t="s">
        <v>321</v>
      </c>
      <c r="L792" s="23">
        <v>39520</v>
      </c>
      <c r="M792" s="23">
        <v>39520</v>
      </c>
      <c r="N792" s="21">
        <v>120</v>
      </c>
      <c r="O792" s="23">
        <v>46974</v>
      </c>
      <c r="R792" s="23">
        <v>46974</v>
      </c>
      <c r="S792" s="21" t="s">
        <v>109</v>
      </c>
      <c r="T792" s="21" t="s">
        <v>780</v>
      </c>
      <c r="U792" s="21" t="s">
        <v>42</v>
      </c>
      <c r="V792" s="21">
        <v>0</v>
      </c>
      <c r="W792" s="21" t="s">
        <v>323</v>
      </c>
      <c r="X792" s="21" t="s">
        <v>44</v>
      </c>
      <c r="Y792" s="21" t="s">
        <v>112</v>
      </c>
      <c r="AC792" s="23">
        <v>43321</v>
      </c>
    </row>
    <row r="793" spans="1:29" x14ac:dyDescent="0.25">
      <c r="A793" s="21" t="str">
        <f t="shared" si="12"/>
        <v>Utillajes</v>
      </c>
      <c r="B793" s="21" t="s">
        <v>2924</v>
      </c>
      <c r="C793" s="21" t="s">
        <v>325</v>
      </c>
      <c r="D793" s="21" t="s">
        <v>2922</v>
      </c>
      <c r="E793" s="21" t="s">
        <v>2925</v>
      </c>
      <c r="F793" s="21" t="s">
        <v>328</v>
      </c>
      <c r="G793" s="21" t="s">
        <v>2926</v>
      </c>
      <c r="H793" s="21" t="s">
        <v>60</v>
      </c>
      <c r="J793" s="21" t="s">
        <v>320</v>
      </c>
      <c r="K793" s="21" t="s">
        <v>321</v>
      </c>
      <c r="L793" s="23">
        <v>39520</v>
      </c>
      <c r="N793" s="21">
        <v>120</v>
      </c>
      <c r="O793" s="23">
        <v>46974</v>
      </c>
      <c r="R793" s="23">
        <v>46974</v>
      </c>
      <c r="S793" s="21" t="s">
        <v>109</v>
      </c>
      <c r="T793" s="21" t="s">
        <v>780</v>
      </c>
      <c r="U793" s="21" t="s">
        <v>42</v>
      </c>
      <c r="V793" s="21">
        <v>0</v>
      </c>
      <c r="W793" s="21" t="s">
        <v>323</v>
      </c>
      <c r="X793" s="21" t="s">
        <v>44</v>
      </c>
      <c r="Y793" s="21" t="s">
        <v>112</v>
      </c>
      <c r="AC793" s="23">
        <v>43321</v>
      </c>
    </row>
    <row r="794" spans="1:29" x14ac:dyDescent="0.25">
      <c r="A794" s="21" t="str">
        <f t="shared" si="12"/>
        <v>Utillajes</v>
      </c>
      <c r="B794" s="21" t="s">
        <v>2927</v>
      </c>
      <c r="C794" s="21" t="s">
        <v>325</v>
      </c>
      <c r="D794" s="21" t="s">
        <v>2928</v>
      </c>
      <c r="E794" s="21" t="s">
        <v>2929</v>
      </c>
      <c r="F794" s="21" t="s">
        <v>328</v>
      </c>
      <c r="G794" s="21" t="s">
        <v>329</v>
      </c>
      <c r="H794" s="21" t="s">
        <v>60</v>
      </c>
      <c r="J794" s="21" t="s">
        <v>320</v>
      </c>
      <c r="K794" s="21" t="s">
        <v>321</v>
      </c>
      <c r="L794" s="23">
        <v>39520</v>
      </c>
      <c r="M794" s="23">
        <v>39520</v>
      </c>
      <c r="N794" s="21">
        <v>120</v>
      </c>
      <c r="O794" s="23">
        <v>39885</v>
      </c>
      <c r="R794" s="23">
        <v>39885</v>
      </c>
      <c r="S794" s="21" t="s">
        <v>109</v>
      </c>
      <c r="T794" s="21" t="s">
        <v>330</v>
      </c>
      <c r="U794" s="21" t="s">
        <v>42</v>
      </c>
      <c r="V794" s="21">
        <v>0</v>
      </c>
      <c r="W794" s="21" t="s">
        <v>323</v>
      </c>
      <c r="X794" s="21" t="s">
        <v>44</v>
      </c>
      <c r="Y794" s="21" t="s">
        <v>112</v>
      </c>
      <c r="AC794" s="23">
        <v>39520</v>
      </c>
    </row>
    <row r="795" spans="1:29" x14ac:dyDescent="0.25">
      <c r="A795" s="21" t="str">
        <f t="shared" si="12"/>
        <v>Utillajes</v>
      </c>
      <c r="B795" s="21" t="s">
        <v>2930</v>
      </c>
      <c r="C795" s="21" t="s">
        <v>325</v>
      </c>
      <c r="D795" s="21" t="s">
        <v>2931</v>
      </c>
      <c r="E795" s="21" t="s">
        <v>2932</v>
      </c>
      <c r="F795" s="21" t="s">
        <v>328</v>
      </c>
      <c r="G795" s="21" t="s">
        <v>329</v>
      </c>
      <c r="H795" s="21" t="s">
        <v>60</v>
      </c>
      <c r="J795" s="21" t="s">
        <v>320</v>
      </c>
      <c r="K795" s="21" t="s">
        <v>321</v>
      </c>
      <c r="L795" s="23">
        <v>39520</v>
      </c>
      <c r="M795" s="23">
        <v>39520</v>
      </c>
      <c r="N795" s="21">
        <v>120</v>
      </c>
      <c r="O795" s="23">
        <v>39885</v>
      </c>
      <c r="R795" s="23">
        <v>39885</v>
      </c>
      <c r="S795" s="21" t="s">
        <v>109</v>
      </c>
      <c r="T795" s="21" t="s">
        <v>330</v>
      </c>
      <c r="U795" s="21" t="s">
        <v>42</v>
      </c>
      <c r="V795" s="21">
        <v>0</v>
      </c>
      <c r="W795" s="21" t="s">
        <v>323</v>
      </c>
      <c r="X795" s="21" t="s">
        <v>44</v>
      </c>
      <c r="Y795" s="21" t="s">
        <v>112</v>
      </c>
      <c r="AC795" s="23">
        <v>39520</v>
      </c>
    </row>
    <row r="796" spans="1:29" x14ac:dyDescent="0.25">
      <c r="A796" s="21" t="str">
        <f t="shared" si="12"/>
        <v>Utillajes</v>
      </c>
      <c r="B796" s="21" t="s">
        <v>2933</v>
      </c>
      <c r="C796" s="21" t="s">
        <v>325</v>
      </c>
      <c r="D796" s="21" t="s">
        <v>2934</v>
      </c>
      <c r="E796" s="21" t="s">
        <v>2935</v>
      </c>
      <c r="F796" s="21" t="s">
        <v>328</v>
      </c>
      <c r="G796" s="21" t="s">
        <v>329</v>
      </c>
      <c r="H796" s="21" t="s">
        <v>60</v>
      </c>
      <c r="J796" s="21" t="s">
        <v>320</v>
      </c>
      <c r="K796" s="21" t="s">
        <v>321</v>
      </c>
      <c r="L796" s="23">
        <v>39520</v>
      </c>
      <c r="M796" s="23">
        <v>39520</v>
      </c>
      <c r="N796" s="21">
        <v>120</v>
      </c>
      <c r="O796" s="23">
        <v>39885</v>
      </c>
      <c r="R796" s="23">
        <v>39885</v>
      </c>
      <c r="S796" s="21" t="s">
        <v>109</v>
      </c>
      <c r="T796" s="21" t="s">
        <v>330</v>
      </c>
      <c r="U796" s="21" t="s">
        <v>42</v>
      </c>
      <c r="V796" s="21">
        <v>0</v>
      </c>
      <c r="W796" s="21" t="s">
        <v>323</v>
      </c>
      <c r="X796" s="21" t="s">
        <v>44</v>
      </c>
      <c r="Y796" s="21" t="s">
        <v>112</v>
      </c>
      <c r="AC796" s="23">
        <v>39520</v>
      </c>
    </row>
    <row r="797" spans="1:29" x14ac:dyDescent="0.25">
      <c r="A797" s="21" t="str">
        <f t="shared" si="12"/>
        <v>Utillajes</v>
      </c>
      <c r="B797" s="21" t="s">
        <v>2963</v>
      </c>
      <c r="C797" s="21" t="s">
        <v>2964</v>
      </c>
      <c r="D797" s="21" t="s">
        <v>2965</v>
      </c>
      <c r="E797" s="21" t="s">
        <v>2966</v>
      </c>
      <c r="F797" s="21" t="s">
        <v>463</v>
      </c>
      <c r="G797" s="21" t="s">
        <v>2967</v>
      </c>
      <c r="H797" s="21" t="s">
        <v>60</v>
      </c>
      <c r="J797" s="21" t="s">
        <v>320</v>
      </c>
      <c r="K797" s="21" t="s">
        <v>321</v>
      </c>
      <c r="L797" s="23">
        <v>39588</v>
      </c>
      <c r="U797" s="21" t="s">
        <v>42</v>
      </c>
      <c r="V797" s="21">
        <v>0</v>
      </c>
      <c r="W797" s="21" t="s">
        <v>2968</v>
      </c>
      <c r="X797" s="21" t="s">
        <v>44</v>
      </c>
      <c r="AA797" s="21" t="s">
        <v>112</v>
      </c>
    </row>
    <row r="798" spans="1:29" x14ac:dyDescent="0.25">
      <c r="A798" s="21" t="str">
        <f t="shared" si="12"/>
        <v>Utillajes</v>
      </c>
      <c r="B798" s="21" t="s">
        <v>2969</v>
      </c>
      <c r="C798" s="21" t="s">
        <v>2970</v>
      </c>
      <c r="D798" s="21" t="s">
        <v>2970</v>
      </c>
      <c r="H798" s="21" t="s">
        <v>60</v>
      </c>
      <c r="J798" s="21" t="s">
        <v>320</v>
      </c>
      <c r="K798" s="21" t="s">
        <v>321</v>
      </c>
      <c r="L798" s="23">
        <v>39588</v>
      </c>
      <c r="T798" s="21" t="s">
        <v>2971</v>
      </c>
      <c r="U798" s="21" t="s">
        <v>42</v>
      </c>
      <c r="V798" s="21">
        <v>0</v>
      </c>
      <c r="W798" s="21" t="s">
        <v>2968</v>
      </c>
      <c r="X798" s="21" t="s">
        <v>44</v>
      </c>
      <c r="AA798" s="21" t="s">
        <v>112</v>
      </c>
    </row>
    <row r="799" spans="1:29" x14ac:dyDescent="0.25">
      <c r="A799" s="21" t="str">
        <f t="shared" si="12"/>
        <v>Utillajes</v>
      </c>
      <c r="B799" s="21" t="s">
        <v>2974</v>
      </c>
      <c r="C799" s="21" t="s">
        <v>2975</v>
      </c>
      <c r="H799" s="21" t="s">
        <v>38</v>
      </c>
      <c r="J799" s="21" t="s">
        <v>801</v>
      </c>
      <c r="K799" s="21" t="s">
        <v>321</v>
      </c>
      <c r="L799" s="23">
        <v>39542</v>
      </c>
      <c r="M799" s="23">
        <v>39542</v>
      </c>
      <c r="S799" s="21" t="s">
        <v>2976</v>
      </c>
      <c r="T799" s="21" t="s">
        <v>2977</v>
      </c>
      <c r="U799" s="21" t="s">
        <v>42</v>
      </c>
      <c r="V799" s="21">
        <v>0</v>
      </c>
      <c r="W799" s="21" t="s">
        <v>2978</v>
      </c>
      <c r="X799" s="21" t="s">
        <v>44</v>
      </c>
    </row>
    <row r="800" spans="1:29" x14ac:dyDescent="0.25">
      <c r="A800" s="21" t="str">
        <f t="shared" si="12"/>
        <v>Utillajes</v>
      </c>
      <c r="B800" s="21" t="s">
        <v>2979</v>
      </c>
      <c r="C800" s="21" t="s">
        <v>2980</v>
      </c>
      <c r="D800" s="21" t="s">
        <v>2980</v>
      </c>
      <c r="H800" s="21" t="s">
        <v>60</v>
      </c>
      <c r="J800" s="21" t="s">
        <v>801</v>
      </c>
      <c r="K800" s="21" t="s">
        <v>321</v>
      </c>
      <c r="L800" s="23">
        <v>39542</v>
      </c>
      <c r="M800" s="23">
        <v>39542</v>
      </c>
      <c r="S800" s="21" t="s">
        <v>2976</v>
      </c>
      <c r="U800" s="21" t="s">
        <v>42</v>
      </c>
      <c r="V800" s="21">
        <v>0</v>
      </c>
      <c r="W800" s="21" t="s">
        <v>2978</v>
      </c>
      <c r="X800" s="21" t="s">
        <v>71</v>
      </c>
    </row>
    <row r="801" spans="1:30" x14ac:dyDescent="0.25">
      <c r="A801" s="21" t="str">
        <f t="shared" si="12"/>
        <v>Utillajes</v>
      </c>
      <c r="B801" s="21" t="s">
        <v>2986</v>
      </c>
      <c r="C801" s="21" t="s">
        <v>2987</v>
      </c>
      <c r="D801" s="21" t="s">
        <v>2988</v>
      </c>
      <c r="H801" s="21" t="s">
        <v>60</v>
      </c>
      <c r="J801" s="21" t="s">
        <v>801</v>
      </c>
      <c r="K801" s="21" t="s">
        <v>321</v>
      </c>
      <c r="L801" s="23">
        <v>39542</v>
      </c>
      <c r="M801" s="23">
        <v>39542</v>
      </c>
      <c r="S801" s="21" t="s">
        <v>2976</v>
      </c>
      <c r="T801" s="21" t="s">
        <v>2989</v>
      </c>
      <c r="U801" s="21" t="s">
        <v>42</v>
      </c>
      <c r="V801" s="21">
        <v>0</v>
      </c>
      <c r="W801" s="21" t="s">
        <v>2978</v>
      </c>
      <c r="X801" s="21" t="s">
        <v>71</v>
      </c>
    </row>
    <row r="802" spans="1:30" x14ac:dyDescent="0.25">
      <c r="A802" s="21" t="str">
        <f t="shared" si="12"/>
        <v>Utillajes</v>
      </c>
      <c r="B802" s="21" t="s">
        <v>3019</v>
      </c>
      <c r="C802" s="21" t="s">
        <v>3020</v>
      </c>
      <c r="D802" s="21" t="s">
        <v>3021</v>
      </c>
      <c r="H802" s="21" t="s">
        <v>60</v>
      </c>
      <c r="J802" s="21" t="s">
        <v>320</v>
      </c>
      <c r="K802" s="21" t="s">
        <v>321</v>
      </c>
      <c r="L802" s="23">
        <v>39542</v>
      </c>
      <c r="M802" s="23">
        <v>39542</v>
      </c>
      <c r="S802" s="21" t="s">
        <v>2976</v>
      </c>
      <c r="U802" s="21" t="s">
        <v>42</v>
      </c>
      <c r="V802" s="21">
        <v>0</v>
      </c>
      <c r="W802" s="21" t="s">
        <v>2978</v>
      </c>
      <c r="X802" s="21" t="s">
        <v>71</v>
      </c>
    </row>
    <row r="803" spans="1:30" x14ac:dyDescent="0.25">
      <c r="A803" s="21" t="str">
        <f t="shared" si="12"/>
        <v>Utillajes</v>
      </c>
      <c r="B803" s="21" t="s">
        <v>3026</v>
      </c>
      <c r="C803" s="21" t="s">
        <v>1589</v>
      </c>
      <c r="D803" s="21" t="s">
        <v>3027</v>
      </c>
      <c r="E803" s="21" t="s">
        <v>3028</v>
      </c>
      <c r="F803" s="21" t="s">
        <v>3029</v>
      </c>
      <c r="H803" s="21" t="s">
        <v>60</v>
      </c>
      <c r="K803" s="21" t="s">
        <v>140</v>
      </c>
      <c r="L803" s="23">
        <v>39623</v>
      </c>
      <c r="M803" s="23">
        <v>39623</v>
      </c>
      <c r="S803" s="21" t="s">
        <v>2866</v>
      </c>
      <c r="U803" s="21" t="s">
        <v>42</v>
      </c>
      <c r="V803" s="21">
        <v>0</v>
      </c>
      <c r="W803" s="21" t="s">
        <v>147</v>
      </c>
      <c r="X803" s="21" t="s">
        <v>44</v>
      </c>
    </row>
    <row r="804" spans="1:30" x14ac:dyDescent="0.25">
      <c r="A804" s="21" t="str">
        <f t="shared" si="12"/>
        <v>Utillajes</v>
      </c>
      <c r="B804" s="21" t="s">
        <v>3030</v>
      </c>
      <c r="C804" s="21" t="s">
        <v>1005</v>
      </c>
      <c r="D804" s="21" t="s">
        <v>3031</v>
      </c>
      <c r="E804" s="21" t="s">
        <v>3032</v>
      </c>
      <c r="F804" s="21" t="s">
        <v>2865</v>
      </c>
      <c r="H804" s="21" t="s">
        <v>60</v>
      </c>
      <c r="K804" s="21" t="s">
        <v>321</v>
      </c>
      <c r="L804" s="23">
        <v>39623</v>
      </c>
      <c r="M804" s="23">
        <v>39623</v>
      </c>
      <c r="P804" s="23">
        <v>43894</v>
      </c>
      <c r="R804" s="23">
        <v>43894</v>
      </c>
      <c r="S804" s="21" t="s">
        <v>2866</v>
      </c>
      <c r="U804" s="21" t="s">
        <v>42</v>
      </c>
      <c r="V804" s="21">
        <v>0</v>
      </c>
      <c r="W804" s="21" t="s">
        <v>321</v>
      </c>
      <c r="X804" s="21" t="s">
        <v>44</v>
      </c>
      <c r="Z804" s="21" t="s">
        <v>113</v>
      </c>
      <c r="AD804" s="23">
        <v>43165</v>
      </c>
    </row>
    <row r="805" spans="1:30" x14ac:dyDescent="0.25">
      <c r="A805" s="21" t="str">
        <f t="shared" si="12"/>
        <v>Utillajes</v>
      </c>
      <c r="B805" s="21" t="s">
        <v>3033</v>
      </c>
      <c r="C805" s="21" t="s">
        <v>1005</v>
      </c>
      <c r="D805" s="21" t="s">
        <v>3034</v>
      </c>
      <c r="E805" s="21" t="s">
        <v>3035</v>
      </c>
      <c r="F805" s="21" t="s">
        <v>2865</v>
      </c>
      <c r="H805" s="21" t="s">
        <v>60</v>
      </c>
      <c r="K805" s="21" t="s">
        <v>321</v>
      </c>
      <c r="L805" s="23">
        <v>39623</v>
      </c>
      <c r="M805" s="23">
        <v>39623</v>
      </c>
      <c r="P805" s="23">
        <v>45832</v>
      </c>
      <c r="R805" s="23">
        <v>45832</v>
      </c>
      <c r="S805" s="21" t="s">
        <v>2866</v>
      </c>
      <c r="U805" s="21" t="s">
        <v>42</v>
      </c>
      <c r="V805" s="21">
        <v>0</v>
      </c>
      <c r="W805" s="21" t="s">
        <v>321</v>
      </c>
      <c r="X805" s="21" t="s">
        <v>44</v>
      </c>
      <c r="Z805" s="21" t="s">
        <v>113</v>
      </c>
      <c r="AD805" s="23">
        <v>45467</v>
      </c>
    </row>
    <row r="806" spans="1:30" x14ac:dyDescent="0.25">
      <c r="A806" s="21" t="str">
        <f t="shared" si="12"/>
        <v>Utillajes</v>
      </c>
      <c r="B806" s="21" t="s">
        <v>3036</v>
      </c>
      <c r="C806" s="21" t="s">
        <v>1005</v>
      </c>
      <c r="D806" s="21" t="s">
        <v>3037</v>
      </c>
      <c r="F806" s="21" t="s">
        <v>2865</v>
      </c>
      <c r="H806" s="21" t="s">
        <v>60</v>
      </c>
      <c r="K806" s="21" t="s">
        <v>321</v>
      </c>
      <c r="L806" s="23">
        <v>39623</v>
      </c>
      <c r="M806" s="23">
        <v>39623</v>
      </c>
      <c r="P806" s="23">
        <v>40353</v>
      </c>
      <c r="R806" s="23">
        <v>40353</v>
      </c>
      <c r="S806" s="21" t="s">
        <v>2866</v>
      </c>
      <c r="U806" s="21" t="s">
        <v>42</v>
      </c>
      <c r="V806" s="21">
        <v>0</v>
      </c>
      <c r="W806" s="21" t="s">
        <v>321</v>
      </c>
      <c r="X806" s="21" t="s">
        <v>44</v>
      </c>
      <c r="Z806" s="21" t="s">
        <v>113</v>
      </c>
    </row>
    <row r="807" spans="1:30" x14ac:dyDescent="0.25">
      <c r="A807" s="21" t="str">
        <f t="shared" si="12"/>
        <v>Utillajes</v>
      </c>
      <c r="B807" s="21" t="s">
        <v>3038</v>
      </c>
      <c r="C807" s="21" t="s">
        <v>1005</v>
      </c>
      <c r="D807" s="21" t="s">
        <v>3039</v>
      </c>
      <c r="F807" s="21" t="s">
        <v>2865</v>
      </c>
      <c r="H807" s="21" t="s">
        <v>60</v>
      </c>
      <c r="K807" s="21" t="s">
        <v>321</v>
      </c>
      <c r="L807" s="23">
        <v>39623</v>
      </c>
      <c r="M807" s="23">
        <v>39623</v>
      </c>
      <c r="P807" s="23">
        <v>39988</v>
      </c>
      <c r="R807" s="23">
        <v>39988</v>
      </c>
      <c r="S807" s="21" t="s">
        <v>2866</v>
      </c>
      <c r="U807" s="21" t="s">
        <v>42</v>
      </c>
      <c r="V807" s="21">
        <v>0</v>
      </c>
      <c r="W807" s="21" t="s">
        <v>321</v>
      </c>
      <c r="X807" s="21" t="s">
        <v>44</v>
      </c>
      <c r="Z807" s="21" t="s">
        <v>113</v>
      </c>
    </row>
    <row r="808" spans="1:30" x14ac:dyDescent="0.25">
      <c r="A808" s="21" t="str">
        <f t="shared" si="12"/>
        <v>Utillajes</v>
      </c>
      <c r="B808" s="21" t="s">
        <v>3040</v>
      </c>
      <c r="C808" s="21" t="s">
        <v>1005</v>
      </c>
      <c r="D808" s="21" t="s">
        <v>1470</v>
      </c>
      <c r="E808" s="21" t="s">
        <v>3041</v>
      </c>
      <c r="F808" s="21" t="s">
        <v>281</v>
      </c>
      <c r="H808" s="21" t="s">
        <v>60</v>
      </c>
      <c r="K808" s="21" t="s">
        <v>311</v>
      </c>
      <c r="L808" s="23">
        <v>39709</v>
      </c>
      <c r="M808" s="23">
        <v>39709</v>
      </c>
      <c r="S808" s="21" t="s">
        <v>365</v>
      </c>
      <c r="U808" s="21" t="s">
        <v>42</v>
      </c>
      <c r="V808" s="21">
        <v>0</v>
      </c>
      <c r="W808" s="21" t="s">
        <v>313</v>
      </c>
      <c r="X808" s="21" t="s">
        <v>44</v>
      </c>
    </row>
    <row r="809" spans="1:30" x14ac:dyDescent="0.25">
      <c r="A809" s="21" t="str">
        <f t="shared" si="12"/>
        <v>Utillajes</v>
      </c>
      <c r="B809" s="21" t="s">
        <v>3048</v>
      </c>
      <c r="C809" s="21" t="s">
        <v>3049</v>
      </c>
      <c r="D809" s="21" t="s">
        <v>3050</v>
      </c>
      <c r="F809" s="21" t="s">
        <v>3051</v>
      </c>
      <c r="H809" s="21" t="s">
        <v>38</v>
      </c>
      <c r="K809" s="21" t="s">
        <v>76</v>
      </c>
      <c r="L809" s="23">
        <v>39581</v>
      </c>
      <c r="M809" s="23">
        <v>39581</v>
      </c>
      <c r="N809" s="21">
        <v>24</v>
      </c>
      <c r="O809" s="23">
        <v>43119</v>
      </c>
      <c r="R809" s="23">
        <v>43119</v>
      </c>
      <c r="S809" s="21" t="s">
        <v>3052</v>
      </c>
      <c r="U809" s="21" t="s">
        <v>42</v>
      </c>
      <c r="V809" s="21">
        <v>0</v>
      </c>
      <c r="X809" s="21" t="s">
        <v>44</v>
      </c>
      <c r="Y809" s="21" t="s">
        <v>112</v>
      </c>
      <c r="AC809" s="23">
        <v>42388</v>
      </c>
    </row>
    <row r="810" spans="1:30" x14ac:dyDescent="0.25">
      <c r="A810" s="21" t="str">
        <f t="shared" si="12"/>
        <v>Utillajes</v>
      </c>
      <c r="B810" s="21" t="s">
        <v>3053</v>
      </c>
      <c r="C810" s="21" t="s">
        <v>3054</v>
      </c>
      <c r="D810" s="21" t="s">
        <v>3055</v>
      </c>
      <c r="E810" s="21" t="s">
        <v>3056</v>
      </c>
      <c r="F810" s="21" t="s">
        <v>3057</v>
      </c>
      <c r="G810" s="21" t="s">
        <v>3058</v>
      </c>
      <c r="H810" s="21" t="s">
        <v>38</v>
      </c>
      <c r="K810" s="21" t="s">
        <v>76</v>
      </c>
      <c r="L810" s="23">
        <v>39581</v>
      </c>
      <c r="M810" s="23">
        <v>39581</v>
      </c>
      <c r="S810" s="21" t="s">
        <v>3052</v>
      </c>
      <c r="U810" s="21" t="s">
        <v>42</v>
      </c>
      <c r="V810" s="21">
        <v>0</v>
      </c>
      <c r="X810" s="21" t="s">
        <v>44</v>
      </c>
    </row>
    <row r="811" spans="1:30" x14ac:dyDescent="0.25">
      <c r="A811" s="21" t="str">
        <f t="shared" si="12"/>
        <v>Utillajes</v>
      </c>
      <c r="B811" s="21" t="s">
        <v>3059</v>
      </c>
      <c r="C811" s="21" t="s">
        <v>3060</v>
      </c>
      <c r="D811" s="21" t="s">
        <v>3061</v>
      </c>
      <c r="E811" s="21" t="s">
        <v>3062</v>
      </c>
      <c r="F811" s="21" t="s">
        <v>3063</v>
      </c>
      <c r="G811" s="21" t="s">
        <v>3064</v>
      </c>
      <c r="H811" s="21" t="s">
        <v>38</v>
      </c>
      <c r="K811" s="21" t="s">
        <v>76</v>
      </c>
      <c r="L811" s="23">
        <v>39582</v>
      </c>
      <c r="M811" s="23">
        <v>39582</v>
      </c>
      <c r="N811" s="21">
        <v>60</v>
      </c>
      <c r="O811" s="23">
        <v>47065</v>
      </c>
      <c r="R811" s="23">
        <v>47065</v>
      </c>
      <c r="S811" s="21" t="s">
        <v>3065</v>
      </c>
      <c r="U811" s="21" t="s">
        <v>42</v>
      </c>
      <c r="V811" s="21">
        <v>0</v>
      </c>
      <c r="X811" s="21" t="s">
        <v>44</v>
      </c>
      <c r="Y811" s="21" t="s">
        <v>112</v>
      </c>
      <c r="AC811" s="23">
        <v>45238</v>
      </c>
    </row>
    <row r="812" spans="1:30" x14ac:dyDescent="0.25">
      <c r="A812" s="21" t="str">
        <f t="shared" si="12"/>
        <v>Utillajes</v>
      </c>
      <c r="B812" s="21" t="s">
        <v>3066</v>
      </c>
      <c r="C812" s="21" t="s">
        <v>1005</v>
      </c>
      <c r="D812" s="21" t="s">
        <v>1470</v>
      </c>
      <c r="F812" s="21" t="s">
        <v>2865</v>
      </c>
      <c r="H812" s="21" t="s">
        <v>60</v>
      </c>
      <c r="K812" s="21" t="s">
        <v>140</v>
      </c>
      <c r="L812" s="23">
        <v>39875</v>
      </c>
      <c r="M812" s="23">
        <v>39875</v>
      </c>
      <c r="S812" s="21" t="s">
        <v>2092</v>
      </c>
      <c r="U812" s="21" t="s">
        <v>42</v>
      </c>
      <c r="V812" s="21">
        <v>0</v>
      </c>
      <c r="W812" s="21" t="s">
        <v>1551</v>
      </c>
      <c r="X812" s="21" t="s">
        <v>44</v>
      </c>
    </row>
    <row r="813" spans="1:30" x14ac:dyDescent="0.25">
      <c r="A813" s="21" t="str">
        <f t="shared" si="12"/>
        <v>Utillajes</v>
      </c>
      <c r="B813" s="21" t="s">
        <v>3067</v>
      </c>
      <c r="C813" s="21" t="s">
        <v>1005</v>
      </c>
      <c r="D813" s="21" t="s">
        <v>1470</v>
      </c>
      <c r="F813" s="21" t="s">
        <v>2865</v>
      </c>
      <c r="H813" s="21" t="s">
        <v>60</v>
      </c>
      <c r="K813" s="21" t="s">
        <v>311</v>
      </c>
      <c r="L813" s="23">
        <v>39875</v>
      </c>
      <c r="M813" s="23">
        <v>39875</v>
      </c>
      <c r="S813" s="21" t="s">
        <v>2092</v>
      </c>
      <c r="U813" s="21" t="s">
        <v>42</v>
      </c>
      <c r="V813" s="21">
        <v>0</v>
      </c>
      <c r="W813" s="21" t="s">
        <v>313</v>
      </c>
      <c r="X813" s="21" t="s">
        <v>44</v>
      </c>
    </row>
    <row r="814" spans="1:30" x14ac:dyDescent="0.25">
      <c r="A814" s="21" t="str">
        <f t="shared" si="12"/>
        <v>Utillajes</v>
      </c>
      <c r="B814" s="21" t="s">
        <v>3068</v>
      </c>
      <c r="C814" s="21" t="s">
        <v>1333</v>
      </c>
      <c r="D814" s="21" t="s">
        <v>3069</v>
      </c>
      <c r="E814" s="21" t="s">
        <v>3070</v>
      </c>
      <c r="F814" s="21" t="s">
        <v>382</v>
      </c>
      <c r="G814" s="21" t="s">
        <v>3071</v>
      </c>
      <c r="H814" s="21" t="s">
        <v>60</v>
      </c>
      <c r="J814" s="21" t="s">
        <v>384</v>
      </c>
      <c r="K814" s="21" t="s">
        <v>385</v>
      </c>
      <c r="L814" s="23">
        <v>40235</v>
      </c>
      <c r="M814" s="23">
        <v>40235</v>
      </c>
      <c r="S814" s="21" t="s">
        <v>356</v>
      </c>
      <c r="U814" s="21" t="s">
        <v>42</v>
      </c>
      <c r="V814" s="21">
        <v>0</v>
      </c>
      <c r="W814" s="21" t="s">
        <v>394</v>
      </c>
      <c r="X814" s="21" t="s">
        <v>44</v>
      </c>
    </row>
    <row r="815" spans="1:30" x14ac:dyDescent="0.25">
      <c r="A815" s="21" t="str">
        <f t="shared" si="12"/>
        <v>Utillajes</v>
      </c>
      <c r="B815" s="21" t="s">
        <v>3072</v>
      </c>
      <c r="C815" s="21" t="s">
        <v>3073</v>
      </c>
      <c r="D815" s="21" t="s">
        <v>3074</v>
      </c>
      <c r="E815" s="21" t="s">
        <v>3075</v>
      </c>
      <c r="F815" s="21" t="s">
        <v>3076</v>
      </c>
      <c r="G815" s="21" t="s">
        <v>3077</v>
      </c>
      <c r="H815" s="21" t="s">
        <v>60</v>
      </c>
      <c r="J815" s="21" t="s">
        <v>384</v>
      </c>
      <c r="K815" s="21" t="s">
        <v>385</v>
      </c>
      <c r="L815" s="23">
        <v>40235</v>
      </c>
      <c r="M815" s="23">
        <v>40235</v>
      </c>
      <c r="S815" s="21" t="s">
        <v>356</v>
      </c>
      <c r="U815" s="21" t="s">
        <v>42</v>
      </c>
      <c r="V815" s="21">
        <v>0</v>
      </c>
      <c r="W815" s="21" t="s">
        <v>394</v>
      </c>
      <c r="X815" s="21" t="s">
        <v>44</v>
      </c>
    </row>
    <row r="816" spans="1:30" x14ac:dyDescent="0.25">
      <c r="A816" s="21" t="str">
        <f t="shared" si="12"/>
        <v>Utillajes</v>
      </c>
      <c r="B816" s="21" t="s">
        <v>3087</v>
      </c>
      <c r="C816" s="21" t="s">
        <v>3088</v>
      </c>
      <c r="D816" s="21" t="s">
        <v>3089</v>
      </c>
      <c r="K816" s="21" t="s">
        <v>311</v>
      </c>
      <c r="L816" s="23">
        <v>40987</v>
      </c>
      <c r="S816" s="21" t="s">
        <v>109</v>
      </c>
      <c r="U816" s="21" t="s">
        <v>42</v>
      </c>
      <c r="V816" s="21">
        <v>0</v>
      </c>
      <c r="X816" s="21" t="s">
        <v>44</v>
      </c>
    </row>
    <row r="817" spans="1:24" x14ac:dyDescent="0.25">
      <c r="A817" s="21" t="str">
        <f t="shared" si="12"/>
        <v>Utillajes</v>
      </c>
      <c r="B817" s="21" t="s">
        <v>3090</v>
      </c>
      <c r="C817" s="21" t="s">
        <v>3091</v>
      </c>
      <c r="K817" s="21" t="s">
        <v>622</v>
      </c>
      <c r="L817" s="23">
        <v>41079</v>
      </c>
      <c r="S817" s="21" t="s">
        <v>520</v>
      </c>
      <c r="U817" s="21" t="s">
        <v>42</v>
      </c>
      <c r="V817" s="21">
        <v>0</v>
      </c>
      <c r="X817" s="21" t="s">
        <v>44</v>
      </c>
    </row>
    <row r="818" spans="1:24" x14ac:dyDescent="0.25">
      <c r="A818" s="21" t="str">
        <f t="shared" si="12"/>
        <v>Utillajes</v>
      </c>
      <c r="B818" s="21" t="s">
        <v>3111</v>
      </c>
      <c r="C818" s="21" t="s">
        <v>1005</v>
      </c>
      <c r="D818" s="21" t="s">
        <v>1470</v>
      </c>
      <c r="E818" s="21" t="s">
        <v>3112</v>
      </c>
      <c r="F818" s="21" t="s">
        <v>281</v>
      </c>
      <c r="H818" s="21" t="s">
        <v>38</v>
      </c>
      <c r="K818" s="21" t="s">
        <v>311</v>
      </c>
      <c r="L818" s="23">
        <v>41242</v>
      </c>
      <c r="M818" s="23">
        <v>41242</v>
      </c>
      <c r="S818" s="21" t="s">
        <v>365</v>
      </c>
      <c r="U818" s="21" t="s">
        <v>42</v>
      </c>
      <c r="V818" s="21">
        <v>0</v>
      </c>
      <c r="X818" s="21" t="s">
        <v>44</v>
      </c>
    </row>
    <row r="819" spans="1:24" x14ac:dyDescent="0.25">
      <c r="A819" s="21" t="str">
        <f t="shared" si="12"/>
        <v>Utillajes</v>
      </c>
      <c r="B819" s="21" t="s">
        <v>3113</v>
      </c>
      <c r="C819" s="21" t="s">
        <v>1005</v>
      </c>
      <c r="D819" s="21" t="s">
        <v>1470</v>
      </c>
      <c r="E819" s="21" t="s">
        <v>3114</v>
      </c>
      <c r="F819" s="21" t="s">
        <v>2727</v>
      </c>
      <c r="H819" s="21" t="s">
        <v>38</v>
      </c>
      <c r="K819" s="21" t="s">
        <v>311</v>
      </c>
      <c r="L819" s="23">
        <v>41242</v>
      </c>
      <c r="M819" s="23">
        <v>41242</v>
      </c>
      <c r="S819" s="21" t="s">
        <v>365</v>
      </c>
      <c r="U819" s="21" t="s">
        <v>42</v>
      </c>
      <c r="V819" s="21">
        <v>0</v>
      </c>
      <c r="X819" s="21" t="s">
        <v>44</v>
      </c>
    </row>
    <row r="820" spans="1:24" x14ac:dyDescent="0.25">
      <c r="A820" s="21" t="str">
        <f t="shared" si="12"/>
        <v>Utillajes</v>
      </c>
      <c r="B820" s="21" t="s">
        <v>3115</v>
      </c>
      <c r="C820" s="21" t="s">
        <v>3116</v>
      </c>
      <c r="D820" s="21" t="s">
        <v>3117</v>
      </c>
      <c r="K820" s="21" t="s">
        <v>311</v>
      </c>
      <c r="L820" s="23">
        <v>41242</v>
      </c>
      <c r="M820" s="23">
        <v>41242</v>
      </c>
      <c r="S820" s="21" t="s">
        <v>365</v>
      </c>
      <c r="U820" s="21" t="s">
        <v>42</v>
      </c>
      <c r="V820" s="21">
        <v>0</v>
      </c>
      <c r="X820" s="21" t="s">
        <v>44</v>
      </c>
    </row>
    <row r="821" spans="1:24" x14ac:dyDescent="0.25">
      <c r="A821" s="21" t="str">
        <f t="shared" si="12"/>
        <v>Utillajes</v>
      </c>
      <c r="B821" s="21" t="s">
        <v>3118</v>
      </c>
      <c r="C821" s="21" t="s">
        <v>3116</v>
      </c>
      <c r="D821" s="21" t="s">
        <v>3119</v>
      </c>
      <c r="K821" s="21" t="s">
        <v>311</v>
      </c>
      <c r="L821" s="23">
        <v>41242</v>
      </c>
      <c r="M821" s="23">
        <v>41242</v>
      </c>
      <c r="S821" s="21" t="s">
        <v>365</v>
      </c>
      <c r="U821" s="21" t="s">
        <v>42</v>
      </c>
      <c r="V821" s="21">
        <v>0</v>
      </c>
      <c r="X821" s="21" t="s">
        <v>44</v>
      </c>
    </row>
    <row r="822" spans="1:24" x14ac:dyDescent="0.25">
      <c r="A822" s="21" t="str">
        <f t="shared" si="12"/>
        <v>Utillajes</v>
      </c>
      <c r="B822" s="21" t="s">
        <v>3120</v>
      </c>
      <c r="C822" s="21" t="s">
        <v>2394</v>
      </c>
      <c r="D822" s="21" t="s">
        <v>2394</v>
      </c>
      <c r="K822" s="21" t="s">
        <v>311</v>
      </c>
      <c r="L822" s="23">
        <v>41242</v>
      </c>
      <c r="M822" s="23">
        <v>41242</v>
      </c>
      <c r="S822" s="21" t="s">
        <v>365</v>
      </c>
      <c r="U822" s="21" t="s">
        <v>42</v>
      </c>
      <c r="V822" s="21">
        <v>0</v>
      </c>
      <c r="X822" s="21" t="s">
        <v>44</v>
      </c>
    </row>
    <row r="823" spans="1:24" x14ac:dyDescent="0.25">
      <c r="A823" s="21" t="str">
        <f t="shared" si="12"/>
        <v>Utillajes</v>
      </c>
      <c r="B823" s="21" t="s">
        <v>3121</v>
      </c>
      <c r="C823" s="21" t="s">
        <v>2394</v>
      </c>
      <c r="D823" s="21" t="s">
        <v>2394</v>
      </c>
      <c r="K823" s="21" t="s">
        <v>311</v>
      </c>
      <c r="L823" s="23">
        <v>41242</v>
      </c>
      <c r="M823" s="23">
        <v>41242</v>
      </c>
      <c r="S823" s="21" t="s">
        <v>365</v>
      </c>
      <c r="U823" s="21" t="s">
        <v>42</v>
      </c>
      <c r="V823" s="21">
        <v>0</v>
      </c>
      <c r="X823" s="21" t="s">
        <v>44</v>
      </c>
    </row>
    <row r="824" spans="1:24" x14ac:dyDescent="0.25">
      <c r="A824" s="21" t="str">
        <f t="shared" si="12"/>
        <v>Utillajes</v>
      </c>
      <c r="B824" s="21" t="s">
        <v>3122</v>
      </c>
      <c r="C824" s="21" t="s">
        <v>2394</v>
      </c>
      <c r="D824" s="21" t="s">
        <v>2394</v>
      </c>
      <c r="K824" s="21" t="s">
        <v>311</v>
      </c>
      <c r="L824" s="23">
        <v>41242</v>
      </c>
      <c r="M824" s="23">
        <v>41242</v>
      </c>
      <c r="S824" s="21" t="s">
        <v>365</v>
      </c>
      <c r="U824" s="21" t="s">
        <v>42</v>
      </c>
      <c r="V824" s="21">
        <v>0</v>
      </c>
      <c r="X824" s="21" t="s">
        <v>44</v>
      </c>
    </row>
    <row r="825" spans="1:24" x14ac:dyDescent="0.25">
      <c r="A825" s="21" t="str">
        <f t="shared" si="12"/>
        <v>Utillajes</v>
      </c>
      <c r="B825" s="21" t="s">
        <v>3123</v>
      </c>
      <c r="C825" s="21" t="s">
        <v>2394</v>
      </c>
      <c r="D825" s="21" t="s">
        <v>2394</v>
      </c>
      <c r="K825" s="21" t="s">
        <v>311</v>
      </c>
      <c r="L825" s="23">
        <v>41242</v>
      </c>
      <c r="M825" s="23">
        <v>41242</v>
      </c>
      <c r="S825" s="21" t="s">
        <v>365</v>
      </c>
      <c r="U825" s="21" t="s">
        <v>42</v>
      </c>
      <c r="V825" s="21">
        <v>0</v>
      </c>
      <c r="X825" s="21" t="s">
        <v>44</v>
      </c>
    </row>
    <row r="826" spans="1:24" x14ac:dyDescent="0.25">
      <c r="A826" s="21" t="str">
        <f t="shared" si="12"/>
        <v>Utillajes</v>
      </c>
      <c r="B826" s="21" t="s">
        <v>3124</v>
      </c>
      <c r="C826" s="21" t="s">
        <v>2394</v>
      </c>
      <c r="D826" s="21" t="s">
        <v>2394</v>
      </c>
      <c r="K826" s="21" t="s">
        <v>311</v>
      </c>
      <c r="L826" s="23">
        <v>41242</v>
      </c>
      <c r="M826" s="23">
        <v>41242</v>
      </c>
      <c r="S826" s="21" t="s">
        <v>365</v>
      </c>
      <c r="U826" s="21" t="s">
        <v>42</v>
      </c>
      <c r="V826" s="21">
        <v>0</v>
      </c>
      <c r="X826" s="21" t="s">
        <v>44</v>
      </c>
    </row>
    <row r="827" spans="1:24" x14ac:dyDescent="0.25">
      <c r="A827" s="21" t="str">
        <f t="shared" si="12"/>
        <v>Utillajes</v>
      </c>
      <c r="B827" s="21" t="s">
        <v>3125</v>
      </c>
      <c r="C827" s="21" t="s">
        <v>2394</v>
      </c>
      <c r="D827" s="21" t="s">
        <v>2394</v>
      </c>
      <c r="K827" s="21" t="s">
        <v>311</v>
      </c>
      <c r="L827" s="23">
        <v>41242</v>
      </c>
      <c r="M827" s="23">
        <v>41242</v>
      </c>
      <c r="S827" s="21" t="s">
        <v>365</v>
      </c>
      <c r="U827" s="21" t="s">
        <v>42</v>
      </c>
      <c r="V827" s="21">
        <v>0</v>
      </c>
      <c r="X827" s="21" t="s">
        <v>44</v>
      </c>
    </row>
    <row r="828" spans="1:24" x14ac:dyDescent="0.25">
      <c r="A828" s="21" t="str">
        <f t="shared" si="12"/>
        <v>Utillajes</v>
      </c>
      <c r="B828" s="21" t="s">
        <v>3126</v>
      </c>
      <c r="C828" s="21" t="s">
        <v>2394</v>
      </c>
      <c r="D828" s="21" t="s">
        <v>2394</v>
      </c>
      <c r="K828" s="21" t="s">
        <v>311</v>
      </c>
      <c r="L828" s="23">
        <v>41242</v>
      </c>
      <c r="M828" s="23">
        <v>41242</v>
      </c>
      <c r="S828" s="21" t="s">
        <v>365</v>
      </c>
      <c r="U828" s="21" t="s">
        <v>42</v>
      </c>
      <c r="V828" s="21">
        <v>0</v>
      </c>
      <c r="X828" s="21" t="s">
        <v>44</v>
      </c>
    </row>
    <row r="829" spans="1:24" x14ac:dyDescent="0.25">
      <c r="A829" s="21" t="str">
        <f t="shared" si="12"/>
        <v>Utillajes</v>
      </c>
      <c r="B829" s="21" t="s">
        <v>3127</v>
      </c>
      <c r="C829" s="21" t="s">
        <v>3128</v>
      </c>
      <c r="D829" s="21" t="s">
        <v>3129</v>
      </c>
      <c r="K829" s="21" t="s">
        <v>311</v>
      </c>
      <c r="L829" s="23">
        <v>41242</v>
      </c>
      <c r="M829" s="23">
        <v>41242</v>
      </c>
      <c r="S829" s="21" t="s">
        <v>365</v>
      </c>
      <c r="U829" s="21" t="s">
        <v>42</v>
      </c>
      <c r="V829" s="21">
        <v>0</v>
      </c>
      <c r="X829" s="21" t="s">
        <v>44</v>
      </c>
    </row>
    <row r="830" spans="1:24" x14ac:dyDescent="0.25">
      <c r="A830" s="21" t="str">
        <f t="shared" si="12"/>
        <v>Utillajes</v>
      </c>
      <c r="B830" s="21" t="s">
        <v>3137</v>
      </c>
      <c r="C830" s="21" t="s">
        <v>3138</v>
      </c>
      <c r="D830" s="21" t="s">
        <v>3139</v>
      </c>
      <c r="K830" s="21" t="s">
        <v>126</v>
      </c>
      <c r="L830" s="23">
        <v>41526</v>
      </c>
      <c r="S830" s="21" t="s">
        <v>95</v>
      </c>
      <c r="U830" s="21" t="s">
        <v>42</v>
      </c>
      <c r="V830" s="21">
        <v>0</v>
      </c>
      <c r="X830" s="21" t="s">
        <v>71</v>
      </c>
    </row>
    <row r="831" spans="1:24" x14ac:dyDescent="0.25">
      <c r="A831" s="21" t="str">
        <f t="shared" si="12"/>
        <v>Utillajes</v>
      </c>
      <c r="B831" s="21" t="s">
        <v>3140</v>
      </c>
      <c r="C831" s="21" t="s">
        <v>3141</v>
      </c>
      <c r="D831" s="21" t="s">
        <v>3142</v>
      </c>
      <c r="K831" s="21" t="s">
        <v>126</v>
      </c>
      <c r="L831" s="23">
        <v>41526</v>
      </c>
      <c r="S831" s="21" t="s">
        <v>95</v>
      </c>
      <c r="U831" s="21" t="s">
        <v>42</v>
      </c>
      <c r="V831" s="21">
        <v>0</v>
      </c>
      <c r="X831" s="21" t="s">
        <v>44</v>
      </c>
    </row>
    <row r="832" spans="1:24" x14ac:dyDescent="0.25">
      <c r="A832" s="21" t="str">
        <f t="shared" si="12"/>
        <v>Utillajes</v>
      </c>
      <c r="B832" s="21" t="s">
        <v>3143</v>
      </c>
      <c r="C832" s="21" t="s">
        <v>3144</v>
      </c>
      <c r="D832" s="21" t="s">
        <v>3145</v>
      </c>
      <c r="K832" s="21" t="s">
        <v>126</v>
      </c>
      <c r="L832" s="23">
        <v>41526</v>
      </c>
      <c r="S832" s="21" t="s">
        <v>95</v>
      </c>
      <c r="U832" s="21" t="s">
        <v>42</v>
      </c>
      <c r="V832" s="21">
        <v>0</v>
      </c>
      <c r="X832" s="21" t="s">
        <v>71</v>
      </c>
    </row>
    <row r="833" spans="1:29" x14ac:dyDescent="0.25">
      <c r="A833" s="21" t="str">
        <f t="shared" si="12"/>
        <v>Utillajes</v>
      </c>
      <c r="B833" s="21" t="s">
        <v>3146</v>
      </c>
      <c r="C833" s="21" t="s">
        <v>3147</v>
      </c>
      <c r="K833" s="21" t="s">
        <v>612</v>
      </c>
      <c r="L833" s="23">
        <v>41533</v>
      </c>
      <c r="S833" s="21" t="s">
        <v>95</v>
      </c>
      <c r="U833" s="21" t="s">
        <v>42</v>
      </c>
      <c r="V833" s="21">
        <v>0</v>
      </c>
      <c r="X833" s="21" t="s">
        <v>71</v>
      </c>
    </row>
    <row r="834" spans="1:29" x14ac:dyDescent="0.25">
      <c r="A834" s="21" t="str">
        <f t="shared" si="12"/>
        <v>Utillajes</v>
      </c>
      <c r="B834" s="21" t="s">
        <v>3148</v>
      </c>
      <c r="C834" s="21" t="s">
        <v>3149</v>
      </c>
      <c r="D834" s="21" t="s">
        <v>3150</v>
      </c>
      <c r="F834" s="21" t="s">
        <v>3151</v>
      </c>
      <c r="G834" s="21" t="s">
        <v>3152</v>
      </c>
      <c r="K834" s="21" t="s">
        <v>69</v>
      </c>
      <c r="L834" s="23">
        <v>41611</v>
      </c>
      <c r="M834" s="23">
        <v>41611</v>
      </c>
      <c r="S834" s="21" t="s">
        <v>95</v>
      </c>
      <c r="U834" s="21" t="s">
        <v>42</v>
      </c>
      <c r="V834" s="21">
        <v>0</v>
      </c>
      <c r="X834" s="21" t="s">
        <v>71</v>
      </c>
    </row>
    <row r="835" spans="1:29" x14ac:dyDescent="0.25">
      <c r="A835" s="21" t="str">
        <f t="shared" si="12"/>
        <v>Utillajes</v>
      </c>
      <c r="B835" s="21" t="s">
        <v>3161</v>
      </c>
      <c r="C835" s="21" t="s">
        <v>1005</v>
      </c>
      <c r="D835" s="21" t="s">
        <v>3162</v>
      </c>
      <c r="E835" s="21" t="s">
        <v>3163</v>
      </c>
      <c r="F835" s="21" t="s">
        <v>382</v>
      </c>
      <c r="H835" s="21" t="s">
        <v>38</v>
      </c>
      <c r="K835" s="21" t="s">
        <v>311</v>
      </c>
      <c r="L835" s="23">
        <v>42170</v>
      </c>
      <c r="M835" s="23">
        <v>42171</v>
      </c>
      <c r="S835" s="21" t="s">
        <v>356</v>
      </c>
      <c r="U835" s="21" t="s">
        <v>42</v>
      </c>
      <c r="V835" s="21">
        <v>0</v>
      </c>
      <c r="X835" s="21" t="s">
        <v>44</v>
      </c>
    </row>
    <row r="836" spans="1:29" x14ac:dyDescent="0.25">
      <c r="A836" s="21" t="str">
        <f t="shared" ref="A836:A899" si="13">+IF(A835="",B835,A835)</f>
        <v>Utillajes</v>
      </c>
      <c r="B836" s="21" t="s">
        <v>3164</v>
      </c>
      <c r="C836" s="21" t="s">
        <v>1005</v>
      </c>
      <c r="D836" s="21" t="s">
        <v>3165</v>
      </c>
      <c r="E836" s="21" t="s">
        <v>3166</v>
      </c>
      <c r="F836" s="21" t="s">
        <v>382</v>
      </c>
      <c r="H836" s="21" t="s">
        <v>38</v>
      </c>
      <c r="K836" s="21" t="s">
        <v>311</v>
      </c>
      <c r="L836" s="23">
        <v>42170</v>
      </c>
      <c r="M836" s="23">
        <v>42171</v>
      </c>
      <c r="S836" s="21" t="s">
        <v>356</v>
      </c>
      <c r="U836" s="21" t="s">
        <v>42</v>
      </c>
      <c r="V836" s="21">
        <v>0</v>
      </c>
      <c r="X836" s="21" t="s">
        <v>44</v>
      </c>
    </row>
    <row r="837" spans="1:29" x14ac:dyDescent="0.25">
      <c r="A837" s="21" t="str">
        <f t="shared" si="13"/>
        <v>Utillajes</v>
      </c>
      <c r="B837" s="21" t="s">
        <v>3167</v>
      </c>
      <c r="C837" s="21" t="s">
        <v>1005</v>
      </c>
      <c r="D837" s="21" t="s">
        <v>3168</v>
      </c>
      <c r="E837" s="21" t="s">
        <v>3169</v>
      </c>
      <c r="F837" s="21" t="s">
        <v>382</v>
      </c>
      <c r="H837" s="21" t="s">
        <v>38</v>
      </c>
      <c r="K837" s="21" t="s">
        <v>311</v>
      </c>
      <c r="L837" s="23">
        <v>42170</v>
      </c>
      <c r="M837" s="23">
        <v>42171</v>
      </c>
      <c r="S837" s="21" t="s">
        <v>356</v>
      </c>
      <c r="U837" s="21" t="s">
        <v>42</v>
      </c>
      <c r="V837" s="21">
        <v>0</v>
      </c>
      <c r="X837" s="21" t="s">
        <v>44</v>
      </c>
    </row>
    <row r="838" spans="1:29" x14ac:dyDescent="0.25">
      <c r="A838" s="21" t="str">
        <f t="shared" si="13"/>
        <v>Utillajes</v>
      </c>
      <c r="B838" s="21" t="s">
        <v>3170</v>
      </c>
      <c r="C838" s="21" t="s">
        <v>3171</v>
      </c>
      <c r="D838" s="21" t="s">
        <v>3172</v>
      </c>
      <c r="F838" s="21" t="s">
        <v>382</v>
      </c>
      <c r="H838" s="21" t="s">
        <v>38</v>
      </c>
      <c r="K838" s="21" t="s">
        <v>126</v>
      </c>
      <c r="L838" s="23">
        <v>42150</v>
      </c>
      <c r="M838" s="23">
        <v>42184</v>
      </c>
      <c r="S838" s="21" t="s">
        <v>356</v>
      </c>
      <c r="U838" s="21" t="s">
        <v>42</v>
      </c>
      <c r="V838" s="21">
        <v>0</v>
      </c>
      <c r="X838" s="21" t="s">
        <v>44</v>
      </c>
    </row>
    <row r="839" spans="1:29" x14ac:dyDescent="0.25">
      <c r="A839" s="21" t="str">
        <f t="shared" si="13"/>
        <v>Utillajes</v>
      </c>
      <c r="B839" s="21" t="s">
        <v>3176</v>
      </c>
      <c r="C839" s="21" t="s">
        <v>3177</v>
      </c>
      <c r="D839" s="21" t="s">
        <v>3178</v>
      </c>
      <c r="F839" s="21" t="s">
        <v>382</v>
      </c>
      <c r="H839" s="21" t="s">
        <v>38</v>
      </c>
      <c r="K839" s="21" t="s">
        <v>126</v>
      </c>
      <c r="L839" s="23">
        <v>42150</v>
      </c>
      <c r="M839" s="23">
        <v>42184</v>
      </c>
      <c r="S839" s="21" t="s">
        <v>356</v>
      </c>
      <c r="U839" s="21" t="s">
        <v>42</v>
      </c>
      <c r="V839" s="21">
        <v>0</v>
      </c>
      <c r="X839" s="21" t="s">
        <v>44</v>
      </c>
    </row>
    <row r="840" spans="1:29" x14ac:dyDescent="0.25">
      <c r="A840" s="21" t="str">
        <f t="shared" si="13"/>
        <v>Utillajes</v>
      </c>
      <c r="B840" s="21" t="s">
        <v>3179</v>
      </c>
      <c r="C840" s="21" t="s">
        <v>3177</v>
      </c>
      <c r="D840" s="21" t="s">
        <v>3178</v>
      </c>
      <c r="F840" s="21" t="s">
        <v>382</v>
      </c>
      <c r="H840" s="21" t="s">
        <v>38</v>
      </c>
      <c r="K840" s="21" t="s">
        <v>126</v>
      </c>
      <c r="L840" s="23">
        <v>42150</v>
      </c>
      <c r="M840" s="23">
        <v>42184</v>
      </c>
      <c r="S840" s="21" t="s">
        <v>356</v>
      </c>
      <c r="U840" s="21" t="s">
        <v>42</v>
      </c>
      <c r="V840" s="21">
        <v>0</v>
      </c>
      <c r="X840" s="21" t="s">
        <v>44</v>
      </c>
    </row>
    <row r="841" spans="1:29" x14ac:dyDescent="0.25">
      <c r="A841" s="21" t="str">
        <f t="shared" si="13"/>
        <v>Utillajes</v>
      </c>
      <c r="B841" s="21" t="s">
        <v>3180</v>
      </c>
      <c r="C841" s="21" t="s">
        <v>3181</v>
      </c>
      <c r="D841" s="21" t="s">
        <v>3181</v>
      </c>
      <c r="E841" s="21" t="s">
        <v>3182</v>
      </c>
      <c r="F841" s="21" t="s">
        <v>497</v>
      </c>
      <c r="G841" s="21" t="s">
        <v>3183</v>
      </c>
      <c r="H841" s="21" t="s">
        <v>38</v>
      </c>
      <c r="K841" s="21" t="s">
        <v>76</v>
      </c>
      <c r="L841" s="23">
        <v>42180</v>
      </c>
      <c r="M841" s="23">
        <v>42180</v>
      </c>
      <c r="S841" s="21" t="s">
        <v>838</v>
      </c>
      <c r="U841" s="21" t="s">
        <v>42</v>
      </c>
      <c r="V841" s="21">
        <v>0</v>
      </c>
      <c r="X841" s="21" t="s">
        <v>44</v>
      </c>
    </row>
    <row r="842" spans="1:29" x14ac:dyDescent="0.25">
      <c r="A842" s="21" t="str">
        <f t="shared" si="13"/>
        <v>Utillajes</v>
      </c>
      <c r="B842" s="21" t="s">
        <v>3192</v>
      </c>
      <c r="C842" s="21" t="s">
        <v>3193</v>
      </c>
      <c r="D842" s="21" t="s">
        <v>3194</v>
      </c>
      <c r="F842" s="21" t="s">
        <v>3195</v>
      </c>
      <c r="G842" s="21" t="s">
        <v>3196</v>
      </c>
      <c r="H842" s="21" t="s">
        <v>38</v>
      </c>
      <c r="K842" s="21" t="s">
        <v>76</v>
      </c>
      <c r="L842" s="23">
        <v>42212</v>
      </c>
      <c r="M842" s="23">
        <v>42215</v>
      </c>
      <c r="S842" s="21" t="s">
        <v>3197</v>
      </c>
      <c r="U842" s="21" t="s">
        <v>42</v>
      </c>
      <c r="V842" s="21">
        <v>0</v>
      </c>
      <c r="X842" s="21" t="s">
        <v>44</v>
      </c>
    </row>
    <row r="843" spans="1:29" x14ac:dyDescent="0.25">
      <c r="A843" s="21" t="str">
        <f t="shared" si="13"/>
        <v>Utillajes</v>
      </c>
      <c r="B843" s="21" t="s">
        <v>3198</v>
      </c>
      <c r="C843" s="21" t="s">
        <v>3199</v>
      </c>
      <c r="D843" s="21" t="s">
        <v>3200</v>
      </c>
      <c r="F843" s="21" t="s">
        <v>3201</v>
      </c>
      <c r="G843" s="21" t="s">
        <v>3202</v>
      </c>
      <c r="K843" s="21" t="s">
        <v>76</v>
      </c>
      <c r="L843" s="23">
        <v>42464</v>
      </c>
      <c r="M843" s="23">
        <v>42465</v>
      </c>
      <c r="S843" s="21" t="s">
        <v>492</v>
      </c>
      <c r="U843" s="21" t="s">
        <v>42</v>
      </c>
      <c r="V843" s="21">
        <v>0</v>
      </c>
      <c r="X843" s="21" t="s">
        <v>44</v>
      </c>
    </row>
    <row r="844" spans="1:29" x14ac:dyDescent="0.25">
      <c r="A844" s="21" t="str">
        <f t="shared" si="13"/>
        <v>Utillajes</v>
      </c>
      <c r="B844" s="21" t="s">
        <v>3203</v>
      </c>
      <c r="C844" s="21" t="s">
        <v>3204</v>
      </c>
      <c r="D844" s="21" t="s">
        <v>3205</v>
      </c>
      <c r="E844" s="21" t="s">
        <v>3206</v>
      </c>
      <c r="F844" s="21" t="s">
        <v>382</v>
      </c>
      <c r="G844" s="21" t="s">
        <v>3207</v>
      </c>
      <c r="K844" s="21" t="s">
        <v>311</v>
      </c>
      <c r="L844" s="23">
        <v>42494</v>
      </c>
      <c r="M844" s="23">
        <v>42494</v>
      </c>
      <c r="N844" s="21">
        <v>24</v>
      </c>
      <c r="O844" s="23">
        <v>45751</v>
      </c>
      <c r="R844" s="23">
        <v>45751</v>
      </c>
      <c r="S844" s="21" t="s">
        <v>356</v>
      </c>
      <c r="U844" s="21" t="s">
        <v>42</v>
      </c>
      <c r="V844" s="21">
        <v>0</v>
      </c>
      <c r="X844" s="21" t="s">
        <v>44</v>
      </c>
      <c r="Y844" s="21" t="s">
        <v>112</v>
      </c>
      <c r="AC844" s="23">
        <v>45020</v>
      </c>
    </row>
    <row r="845" spans="1:29" x14ac:dyDescent="0.25">
      <c r="A845" s="21" t="str">
        <f t="shared" si="13"/>
        <v>Utillajes</v>
      </c>
      <c r="B845" s="21" t="s">
        <v>3208</v>
      </c>
      <c r="C845" s="21" t="s">
        <v>3209</v>
      </c>
      <c r="D845" s="21" t="s">
        <v>3210</v>
      </c>
      <c r="E845" s="21" t="s">
        <v>3211</v>
      </c>
      <c r="F845" s="21" t="s">
        <v>1899</v>
      </c>
      <c r="G845" s="21" t="s">
        <v>3212</v>
      </c>
      <c r="K845" s="21" t="s">
        <v>311</v>
      </c>
      <c r="L845" s="23">
        <v>42583</v>
      </c>
      <c r="M845" s="23">
        <v>42583</v>
      </c>
      <c r="N845" s="21">
        <v>24</v>
      </c>
      <c r="O845" s="23">
        <v>45438</v>
      </c>
      <c r="R845" s="23">
        <v>45438</v>
      </c>
      <c r="S845" s="21" t="s">
        <v>661</v>
      </c>
      <c r="U845" s="21" t="s">
        <v>42</v>
      </c>
      <c r="V845" s="21">
        <v>0</v>
      </c>
      <c r="X845" s="21" t="s">
        <v>44</v>
      </c>
      <c r="Y845" s="21" t="s">
        <v>112</v>
      </c>
      <c r="AC845" s="23">
        <v>44707</v>
      </c>
    </row>
    <row r="846" spans="1:29" x14ac:dyDescent="0.25">
      <c r="A846" s="21" t="str">
        <f t="shared" si="13"/>
        <v>Utillajes</v>
      </c>
      <c r="B846" s="21" t="s">
        <v>3213</v>
      </c>
      <c r="C846" s="21" t="s">
        <v>3214</v>
      </c>
      <c r="D846" s="21" t="s">
        <v>3215</v>
      </c>
      <c r="E846" s="21" t="s">
        <v>3206</v>
      </c>
      <c r="F846" s="21" t="s">
        <v>3216</v>
      </c>
      <c r="G846" s="21" t="s">
        <v>3217</v>
      </c>
      <c r="H846" s="21" t="s">
        <v>38</v>
      </c>
      <c r="K846" s="21" t="s">
        <v>311</v>
      </c>
      <c r="L846" s="23">
        <v>42593</v>
      </c>
      <c r="N846" s="21">
        <v>24</v>
      </c>
      <c r="O846" s="23">
        <v>45751</v>
      </c>
      <c r="R846" s="23">
        <v>45751</v>
      </c>
      <c r="S846" s="21" t="s">
        <v>356</v>
      </c>
      <c r="T846" s="21" t="s">
        <v>3218</v>
      </c>
      <c r="U846" s="21" t="s">
        <v>42</v>
      </c>
      <c r="V846" s="21">
        <v>0</v>
      </c>
      <c r="X846" s="21" t="s">
        <v>44</v>
      </c>
      <c r="Y846" s="21" t="s">
        <v>112</v>
      </c>
      <c r="AC846" s="23">
        <v>45020</v>
      </c>
    </row>
    <row r="847" spans="1:29" x14ac:dyDescent="0.25">
      <c r="A847" s="21" t="str">
        <f t="shared" si="13"/>
        <v>Utillajes</v>
      </c>
      <c r="B847" s="21" t="s">
        <v>3227</v>
      </c>
      <c r="C847" s="21" t="s">
        <v>3228</v>
      </c>
      <c r="D847" s="21" t="s">
        <v>3229</v>
      </c>
      <c r="E847" s="21" t="s">
        <v>636</v>
      </c>
      <c r="F847" s="21" t="s">
        <v>3230</v>
      </c>
      <c r="G847" s="21" t="s">
        <v>3231</v>
      </c>
      <c r="H847" s="21" t="s">
        <v>38</v>
      </c>
      <c r="K847" s="21" t="s">
        <v>612</v>
      </c>
      <c r="L847" s="23">
        <v>42772</v>
      </c>
      <c r="M847" s="23">
        <v>42774</v>
      </c>
      <c r="N847" s="21">
        <v>12</v>
      </c>
      <c r="O847" s="23">
        <v>43508</v>
      </c>
      <c r="R847" s="23">
        <v>43508</v>
      </c>
      <c r="S847" s="21" t="s">
        <v>3232</v>
      </c>
      <c r="T847" s="21" t="s">
        <v>3233</v>
      </c>
      <c r="U847" s="21" t="s">
        <v>42</v>
      </c>
      <c r="V847" s="21">
        <v>0</v>
      </c>
      <c r="W847" s="21" t="s">
        <v>3234</v>
      </c>
      <c r="X847" s="21" t="s">
        <v>71</v>
      </c>
      <c r="Y847" s="21" t="s">
        <v>113</v>
      </c>
      <c r="AC847" s="23">
        <v>43143</v>
      </c>
    </row>
    <row r="848" spans="1:29" x14ac:dyDescent="0.25">
      <c r="A848" s="21" t="str">
        <f t="shared" si="13"/>
        <v>Utillajes</v>
      </c>
      <c r="B848" s="21" t="s">
        <v>3235</v>
      </c>
      <c r="C848" s="21" t="s">
        <v>3228</v>
      </c>
      <c r="D848" s="21" t="s">
        <v>3229</v>
      </c>
      <c r="E848" s="21" t="s">
        <v>636</v>
      </c>
      <c r="F848" s="21" t="s">
        <v>3230</v>
      </c>
      <c r="G848" s="21" t="s">
        <v>3231</v>
      </c>
      <c r="H848" s="21" t="s">
        <v>38</v>
      </c>
      <c r="K848" s="21" t="s">
        <v>612</v>
      </c>
      <c r="L848" s="23">
        <v>42772</v>
      </c>
      <c r="M848" s="23">
        <v>42774</v>
      </c>
      <c r="N848" s="21">
        <v>12</v>
      </c>
      <c r="O848" s="23">
        <v>43508</v>
      </c>
      <c r="R848" s="23">
        <v>43508</v>
      </c>
      <c r="S848" s="21" t="s">
        <v>3232</v>
      </c>
      <c r="T848" s="21" t="s">
        <v>3233</v>
      </c>
      <c r="U848" s="21" t="s">
        <v>42</v>
      </c>
      <c r="V848" s="21">
        <v>0</v>
      </c>
      <c r="W848" s="21" t="s">
        <v>3234</v>
      </c>
      <c r="X848" s="21" t="s">
        <v>44</v>
      </c>
      <c r="Y848" s="21" t="s">
        <v>113</v>
      </c>
      <c r="AC848" s="23">
        <v>43143</v>
      </c>
    </row>
    <row r="849" spans="1:29" x14ac:dyDescent="0.25">
      <c r="A849" s="21" t="str">
        <f t="shared" si="13"/>
        <v>Utillajes</v>
      </c>
      <c r="B849" s="21" t="s">
        <v>3236</v>
      </c>
      <c r="C849" s="21" t="s">
        <v>3228</v>
      </c>
      <c r="D849" s="21" t="s">
        <v>3229</v>
      </c>
      <c r="E849" s="21" t="s">
        <v>636</v>
      </c>
      <c r="F849" s="21" t="s">
        <v>3230</v>
      </c>
      <c r="G849" s="21" t="s">
        <v>3231</v>
      </c>
      <c r="H849" s="21" t="s">
        <v>38</v>
      </c>
      <c r="K849" s="21" t="s">
        <v>612</v>
      </c>
      <c r="L849" s="23">
        <v>42772</v>
      </c>
      <c r="M849" s="23">
        <v>42774</v>
      </c>
      <c r="N849" s="21">
        <v>12</v>
      </c>
      <c r="O849" s="23">
        <v>43508</v>
      </c>
      <c r="R849" s="23">
        <v>43508</v>
      </c>
      <c r="S849" s="21" t="s">
        <v>3232</v>
      </c>
      <c r="T849" s="21" t="s">
        <v>3233</v>
      </c>
      <c r="U849" s="21" t="s">
        <v>42</v>
      </c>
      <c r="V849" s="21">
        <v>0</v>
      </c>
      <c r="W849" s="21" t="s">
        <v>3234</v>
      </c>
      <c r="X849" s="21" t="s">
        <v>44</v>
      </c>
      <c r="Y849" s="21" t="s">
        <v>113</v>
      </c>
      <c r="AC849" s="23">
        <v>43143</v>
      </c>
    </row>
    <row r="850" spans="1:29" x14ac:dyDescent="0.25">
      <c r="A850" s="21" t="str">
        <f t="shared" si="13"/>
        <v>Utillajes</v>
      </c>
      <c r="B850" s="21" t="s">
        <v>3237</v>
      </c>
      <c r="C850" s="21" t="s">
        <v>3238</v>
      </c>
      <c r="D850" s="21" t="s">
        <v>3239</v>
      </c>
      <c r="E850" s="21" t="s">
        <v>3240</v>
      </c>
      <c r="F850" s="21" t="s">
        <v>1424</v>
      </c>
      <c r="G850" s="21" t="s">
        <v>3241</v>
      </c>
      <c r="H850" s="21" t="s">
        <v>38</v>
      </c>
      <c r="K850" s="21" t="s">
        <v>612</v>
      </c>
      <c r="L850" s="23">
        <v>42814</v>
      </c>
      <c r="M850" s="23">
        <v>42814</v>
      </c>
      <c r="N850" s="21">
        <v>12</v>
      </c>
      <c r="O850" s="23">
        <v>43508</v>
      </c>
      <c r="R850" s="23">
        <v>43508</v>
      </c>
      <c r="S850" s="21" t="s">
        <v>2067</v>
      </c>
      <c r="T850" s="21" t="s">
        <v>3242</v>
      </c>
      <c r="U850" s="21" t="s">
        <v>42</v>
      </c>
      <c r="V850" s="21">
        <v>0</v>
      </c>
      <c r="W850" s="21" t="s">
        <v>3234</v>
      </c>
      <c r="X850" s="21" t="s">
        <v>44</v>
      </c>
      <c r="Y850" s="21" t="s">
        <v>112</v>
      </c>
      <c r="AC850" s="23">
        <v>43192</v>
      </c>
    </row>
    <row r="851" spans="1:29" x14ac:dyDescent="0.25">
      <c r="A851" s="21" t="str">
        <f t="shared" si="13"/>
        <v>Utillajes</v>
      </c>
      <c r="B851" s="21" t="s">
        <v>3243</v>
      </c>
      <c r="C851" s="21" t="s">
        <v>3238</v>
      </c>
      <c r="D851" s="21" t="s">
        <v>3239</v>
      </c>
      <c r="E851" s="21" t="s">
        <v>3244</v>
      </c>
      <c r="F851" s="21" t="s">
        <v>1424</v>
      </c>
      <c r="G851" s="21" t="s">
        <v>3241</v>
      </c>
      <c r="H851" s="21" t="s">
        <v>38</v>
      </c>
      <c r="K851" s="21" t="s">
        <v>612</v>
      </c>
      <c r="L851" s="23">
        <v>42814</v>
      </c>
      <c r="M851" s="23">
        <v>42814</v>
      </c>
      <c r="N851" s="21">
        <v>12</v>
      </c>
      <c r="O851" s="23">
        <v>43508</v>
      </c>
      <c r="R851" s="23">
        <v>43508</v>
      </c>
      <c r="S851" s="21" t="s">
        <v>2067</v>
      </c>
      <c r="T851" s="21" t="s">
        <v>3242</v>
      </c>
      <c r="U851" s="21" t="s">
        <v>42</v>
      </c>
      <c r="V851" s="21">
        <v>0</v>
      </c>
      <c r="W851" s="21" t="s">
        <v>3234</v>
      </c>
      <c r="X851" s="21" t="s">
        <v>44</v>
      </c>
      <c r="Y851" s="21" t="s">
        <v>112</v>
      </c>
      <c r="AC851" s="23">
        <v>43192</v>
      </c>
    </row>
    <row r="852" spans="1:29" x14ac:dyDescent="0.25">
      <c r="A852" s="21" t="str">
        <f t="shared" si="13"/>
        <v>Utillajes</v>
      </c>
      <c r="B852" s="21" t="s">
        <v>3245</v>
      </c>
      <c r="C852" s="21" t="s">
        <v>3238</v>
      </c>
      <c r="D852" s="21" t="s">
        <v>3239</v>
      </c>
      <c r="E852" s="21" t="s">
        <v>3246</v>
      </c>
      <c r="F852" s="21" t="s">
        <v>1424</v>
      </c>
      <c r="G852" s="21" t="s">
        <v>3241</v>
      </c>
      <c r="H852" s="21" t="s">
        <v>38</v>
      </c>
      <c r="K852" s="21" t="s">
        <v>612</v>
      </c>
      <c r="L852" s="23">
        <v>42814</v>
      </c>
      <c r="M852" s="23">
        <v>42814</v>
      </c>
      <c r="N852" s="21">
        <v>12</v>
      </c>
      <c r="O852" s="23">
        <v>43508</v>
      </c>
      <c r="R852" s="23">
        <v>43508</v>
      </c>
      <c r="S852" s="21" t="s">
        <v>2067</v>
      </c>
      <c r="T852" s="21" t="s">
        <v>3242</v>
      </c>
      <c r="U852" s="21" t="s">
        <v>42</v>
      </c>
      <c r="V852" s="21">
        <v>0</v>
      </c>
      <c r="W852" s="21" t="s">
        <v>3234</v>
      </c>
      <c r="X852" s="21" t="s">
        <v>44</v>
      </c>
      <c r="Y852" s="21" t="s">
        <v>112</v>
      </c>
      <c r="AC852" s="23">
        <v>43192</v>
      </c>
    </row>
    <row r="853" spans="1:29" x14ac:dyDescent="0.25">
      <c r="A853" s="21" t="str">
        <f t="shared" si="13"/>
        <v>Utillajes</v>
      </c>
      <c r="B853" s="21" t="s">
        <v>3247</v>
      </c>
      <c r="C853" s="21" t="s">
        <v>3238</v>
      </c>
      <c r="D853" s="21" t="s">
        <v>3239</v>
      </c>
      <c r="E853" s="21" t="s">
        <v>3248</v>
      </c>
      <c r="F853" s="21" t="s">
        <v>1424</v>
      </c>
      <c r="G853" s="21" t="s">
        <v>3241</v>
      </c>
      <c r="H853" s="21" t="s">
        <v>38</v>
      </c>
      <c r="K853" s="21" t="s">
        <v>612</v>
      </c>
      <c r="L853" s="23">
        <v>42814</v>
      </c>
      <c r="M853" s="23">
        <v>42814</v>
      </c>
      <c r="N853" s="21">
        <v>12</v>
      </c>
      <c r="O853" s="23">
        <v>43508</v>
      </c>
      <c r="R853" s="23">
        <v>43508</v>
      </c>
      <c r="S853" s="21" t="s">
        <v>2067</v>
      </c>
      <c r="T853" s="21" t="s">
        <v>3242</v>
      </c>
      <c r="U853" s="21" t="s">
        <v>42</v>
      </c>
      <c r="V853" s="21">
        <v>0</v>
      </c>
      <c r="W853" s="21" t="s">
        <v>3234</v>
      </c>
      <c r="X853" s="21" t="s">
        <v>44</v>
      </c>
      <c r="Y853" s="21" t="s">
        <v>112</v>
      </c>
      <c r="AC853" s="23">
        <v>43192</v>
      </c>
    </row>
    <row r="854" spans="1:29" x14ac:dyDescent="0.25">
      <c r="A854" s="21" t="str">
        <f t="shared" si="13"/>
        <v>Utillajes</v>
      </c>
      <c r="B854" s="21" t="s">
        <v>3249</v>
      </c>
      <c r="C854" s="21" t="s">
        <v>3238</v>
      </c>
      <c r="D854" s="21" t="s">
        <v>3239</v>
      </c>
      <c r="E854" s="21" t="s">
        <v>3250</v>
      </c>
      <c r="F854" s="21" t="s">
        <v>1424</v>
      </c>
      <c r="G854" s="21" t="s">
        <v>3241</v>
      </c>
      <c r="H854" s="21" t="s">
        <v>38</v>
      </c>
      <c r="K854" s="21" t="s">
        <v>612</v>
      </c>
      <c r="L854" s="23">
        <v>42814</v>
      </c>
      <c r="M854" s="23">
        <v>42814</v>
      </c>
      <c r="N854" s="21">
        <v>12</v>
      </c>
      <c r="O854" s="23">
        <v>43508</v>
      </c>
      <c r="R854" s="23">
        <v>43508</v>
      </c>
      <c r="S854" s="21" t="s">
        <v>2067</v>
      </c>
      <c r="T854" s="21" t="s">
        <v>3242</v>
      </c>
      <c r="U854" s="21" t="s">
        <v>42</v>
      </c>
      <c r="V854" s="21">
        <v>0</v>
      </c>
      <c r="W854" s="21" t="s">
        <v>3234</v>
      </c>
      <c r="X854" s="21" t="s">
        <v>44</v>
      </c>
      <c r="Y854" s="21" t="s">
        <v>112</v>
      </c>
      <c r="AC854" s="23">
        <v>43192</v>
      </c>
    </row>
    <row r="855" spans="1:29" x14ac:dyDescent="0.25">
      <c r="A855" s="21" t="str">
        <f t="shared" si="13"/>
        <v>Utillajes</v>
      </c>
      <c r="B855" s="21" t="s">
        <v>3251</v>
      </c>
      <c r="C855" s="21" t="s">
        <v>3238</v>
      </c>
      <c r="D855" s="21" t="s">
        <v>3239</v>
      </c>
      <c r="E855" s="21" t="s">
        <v>3244</v>
      </c>
      <c r="F855" s="21" t="s">
        <v>1424</v>
      </c>
      <c r="G855" s="21" t="s">
        <v>3241</v>
      </c>
      <c r="H855" s="21" t="s">
        <v>38</v>
      </c>
      <c r="K855" s="21" t="s">
        <v>612</v>
      </c>
      <c r="L855" s="23">
        <v>42814</v>
      </c>
      <c r="M855" s="23">
        <v>42814</v>
      </c>
      <c r="N855" s="21">
        <v>12</v>
      </c>
      <c r="O855" s="23">
        <v>43508</v>
      </c>
      <c r="R855" s="23">
        <v>43508</v>
      </c>
      <c r="S855" s="21" t="s">
        <v>2067</v>
      </c>
      <c r="T855" s="21" t="s">
        <v>3242</v>
      </c>
      <c r="U855" s="21" t="s">
        <v>42</v>
      </c>
      <c r="V855" s="21">
        <v>0</v>
      </c>
      <c r="W855" s="21" t="s">
        <v>3234</v>
      </c>
      <c r="X855" s="21" t="s">
        <v>44</v>
      </c>
      <c r="Y855" s="21" t="s">
        <v>112</v>
      </c>
      <c r="AC855" s="23">
        <v>43192</v>
      </c>
    </row>
    <row r="856" spans="1:29" x14ac:dyDescent="0.25">
      <c r="A856" s="21" t="str">
        <f t="shared" si="13"/>
        <v>Utillajes</v>
      </c>
      <c r="B856" s="21" t="s">
        <v>3252</v>
      </c>
      <c r="C856" s="21" t="s">
        <v>3238</v>
      </c>
      <c r="D856" s="21" t="s">
        <v>3253</v>
      </c>
      <c r="E856" s="21" t="s">
        <v>3254</v>
      </c>
      <c r="F856" s="21" t="s">
        <v>1424</v>
      </c>
      <c r="G856" s="21" t="s">
        <v>3255</v>
      </c>
      <c r="H856" s="21" t="s">
        <v>38</v>
      </c>
      <c r="K856" s="21" t="s">
        <v>612</v>
      </c>
      <c r="L856" s="23">
        <v>42824</v>
      </c>
      <c r="M856" s="23">
        <v>42824</v>
      </c>
      <c r="N856" s="21">
        <v>12</v>
      </c>
      <c r="O856" s="23">
        <v>43508</v>
      </c>
      <c r="R856" s="23">
        <v>43508</v>
      </c>
      <c r="S856" s="21" t="s">
        <v>2067</v>
      </c>
      <c r="T856" s="21" t="s">
        <v>3242</v>
      </c>
      <c r="U856" s="21" t="s">
        <v>42</v>
      </c>
      <c r="V856" s="21">
        <v>0</v>
      </c>
      <c r="W856" s="21" t="s">
        <v>3234</v>
      </c>
      <c r="X856" s="21" t="s">
        <v>44</v>
      </c>
      <c r="Y856" s="21" t="s">
        <v>112</v>
      </c>
      <c r="AC856" s="23">
        <v>43192</v>
      </c>
    </row>
    <row r="857" spans="1:29" x14ac:dyDescent="0.25">
      <c r="A857" s="21" t="str">
        <f t="shared" si="13"/>
        <v>Utillajes</v>
      </c>
      <c r="B857" s="21" t="s">
        <v>3256</v>
      </c>
      <c r="C857" s="21" t="s">
        <v>3238</v>
      </c>
      <c r="D857" s="21" t="s">
        <v>3253</v>
      </c>
      <c r="E857" s="21" t="s">
        <v>3257</v>
      </c>
      <c r="F857" s="21" t="s">
        <v>1424</v>
      </c>
      <c r="G857" s="21" t="s">
        <v>3255</v>
      </c>
      <c r="H857" s="21" t="s">
        <v>38</v>
      </c>
      <c r="K857" s="21" t="s">
        <v>612</v>
      </c>
      <c r="L857" s="23">
        <v>42824</v>
      </c>
      <c r="M857" s="23">
        <v>42824</v>
      </c>
      <c r="N857" s="21">
        <v>12</v>
      </c>
      <c r="O857" s="23">
        <v>43508</v>
      </c>
      <c r="R857" s="23">
        <v>43508</v>
      </c>
      <c r="S857" s="21" t="s">
        <v>2067</v>
      </c>
      <c r="T857" s="21" t="s">
        <v>3242</v>
      </c>
      <c r="U857" s="21" t="s">
        <v>42</v>
      </c>
      <c r="V857" s="21">
        <v>0</v>
      </c>
      <c r="W857" s="21" t="s">
        <v>3234</v>
      </c>
      <c r="X857" s="21" t="s">
        <v>44</v>
      </c>
      <c r="Y857" s="21" t="s">
        <v>112</v>
      </c>
      <c r="AC857" s="23">
        <v>43192</v>
      </c>
    </row>
    <row r="858" spans="1:29" x14ac:dyDescent="0.25">
      <c r="A858" s="21" t="str">
        <f t="shared" si="13"/>
        <v>Utillajes</v>
      </c>
      <c r="B858" s="21" t="s">
        <v>3258</v>
      </c>
      <c r="C858" s="21" t="s">
        <v>3238</v>
      </c>
      <c r="D858" s="21" t="s">
        <v>3253</v>
      </c>
      <c r="E858" s="21" t="s">
        <v>3259</v>
      </c>
      <c r="F858" s="21" t="s">
        <v>1424</v>
      </c>
      <c r="G858" s="21" t="s">
        <v>3255</v>
      </c>
      <c r="H858" s="21" t="s">
        <v>38</v>
      </c>
      <c r="K858" s="21" t="s">
        <v>612</v>
      </c>
      <c r="L858" s="23">
        <v>42824</v>
      </c>
      <c r="M858" s="23">
        <v>42824</v>
      </c>
      <c r="N858" s="21">
        <v>12</v>
      </c>
      <c r="O858" s="23">
        <v>43508</v>
      </c>
      <c r="R858" s="23">
        <v>43508</v>
      </c>
      <c r="S858" s="21" t="s">
        <v>2067</v>
      </c>
      <c r="T858" s="21" t="s">
        <v>3242</v>
      </c>
      <c r="U858" s="21" t="s">
        <v>42</v>
      </c>
      <c r="V858" s="21">
        <v>0</v>
      </c>
      <c r="W858" s="21" t="s">
        <v>3234</v>
      </c>
      <c r="X858" s="21" t="s">
        <v>44</v>
      </c>
      <c r="Y858" s="21" t="s">
        <v>112</v>
      </c>
      <c r="AC858" s="23">
        <v>43192</v>
      </c>
    </row>
    <row r="859" spans="1:29" x14ac:dyDescent="0.25">
      <c r="A859" s="21" t="str">
        <f t="shared" si="13"/>
        <v>Utillajes</v>
      </c>
      <c r="B859" s="21" t="s">
        <v>3260</v>
      </c>
      <c r="C859" s="21" t="s">
        <v>3261</v>
      </c>
      <c r="D859" s="21" t="s">
        <v>3262</v>
      </c>
      <c r="E859" s="21" t="s">
        <v>636</v>
      </c>
      <c r="F859" s="21" t="s">
        <v>3263</v>
      </c>
      <c r="G859" s="21" t="s">
        <v>3264</v>
      </c>
      <c r="H859" s="21" t="s">
        <v>38</v>
      </c>
      <c r="K859" s="21" t="s">
        <v>612</v>
      </c>
      <c r="L859" s="23">
        <v>42825</v>
      </c>
      <c r="M859" s="23">
        <v>42825</v>
      </c>
      <c r="T859" s="21" t="s">
        <v>3265</v>
      </c>
      <c r="U859" s="21" t="s">
        <v>42</v>
      </c>
      <c r="V859" s="21">
        <v>0</v>
      </c>
      <c r="W859" s="21" t="s">
        <v>810</v>
      </c>
      <c r="X859" s="21" t="s">
        <v>44</v>
      </c>
    </row>
    <row r="860" spans="1:29" x14ac:dyDescent="0.25">
      <c r="A860" s="21" t="str">
        <f t="shared" si="13"/>
        <v>Utillajes</v>
      </c>
      <c r="B860" s="21" t="s">
        <v>3266</v>
      </c>
      <c r="C860" s="21" t="s">
        <v>3238</v>
      </c>
      <c r="D860" s="21" t="s">
        <v>3267</v>
      </c>
      <c r="E860" s="21" t="s">
        <v>636</v>
      </c>
      <c r="F860" s="21" t="s">
        <v>3268</v>
      </c>
      <c r="G860" s="21" t="s">
        <v>3231</v>
      </c>
      <c r="H860" s="21" t="s">
        <v>38</v>
      </c>
      <c r="K860" s="21" t="s">
        <v>612</v>
      </c>
      <c r="L860" s="23">
        <v>42898</v>
      </c>
      <c r="M860" s="23">
        <v>42898</v>
      </c>
      <c r="S860" s="21" t="s">
        <v>3269</v>
      </c>
      <c r="T860" s="21" t="s">
        <v>3242</v>
      </c>
      <c r="U860" s="21" t="s">
        <v>42</v>
      </c>
      <c r="V860" s="21">
        <v>0</v>
      </c>
      <c r="W860" s="21" t="s">
        <v>3234</v>
      </c>
      <c r="X860" s="21" t="s">
        <v>71</v>
      </c>
    </row>
    <row r="861" spans="1:29" x14ac:dyDescent="0.25">
      <c r="A861" s="21" t="str">
        <f t="shared" si="13"/>
        <v>Utillajes</v>
      </c>
      <c r="B861" s="21" t="s">
        <v>3270</v>
      </c>
      <c r="C861" s="21" t="s">
        <v>3238</v>
      </c>
      <c r="D861" s="21" t="s">
        <v>3267</v>
      </c>
      <c r="E861" s="21" t="s">
        <v>636</v>
      </c>
      <c r="F861" s="21" t="s">
        <v>1925</v>
      </c>
      <c r="G861" s="21" t="s">
        <v>3231</v>
      </c>
      <c r="H861" s="21" t="s">
        <v>38</v>
      </c>
      <c r="K861" s="21" t="s">
        <v>612</v>
      </c>
      <c r="L861" s="23">
        <v>42898</v>
      </c>
      <c r="M861" s="23">
        <v>42898</v>
      </c>
      <c r="S861" s="21" t="s">
        <v>3269</v>
      </c>
      <c r="T861" s="21" t="s">
        <v>3242</v>
      </c>
      <c r="U861" s="21" t="s">
        <v>42</v>
      </c>
      <c r="V861" s="21">
        <v>0</v>
      </c>
      <c r="W861" s="21" t="s">
        <v>3234</v>
      </c>
      <c r="X861" s="21" t="s">
        <v>71</v>
      </c>
    </row>
    <row r="862" spans="1:29" x14ac:dyDescent="0.25">
      <c r="A862" s="21" t="str">
        <f t="shared" si="13"/>
        <v>Utillajes</v>
      </c>
      <c r="B862" s="21" t="s">
        <v>3271</v>
      </c>
      <c r="C862" s="21" t="s">
        <v>3238</v>
      </c>
      <c r="D862" s="21" t="s">
        <v>3267</v>
      </c>
      <c r="E862" s="21" t="s">
        <v>636</v>
      </c>
      <c r="F862" s="21" t="s">
        <v>1925</v>
      </c>
      <c r="G862" s="21" t="s">
        <v>3231</v>
      </c>
      <c r="H862" s="21" t="s">
        <v>38</v>
      </c>
      <c r="K862" s="21" t="s">
        <v>612</v>
      </c>
      <c r="L862" s="23">
        <v>42898</v>
      </c>
      <c r="M862" s="23">
        <v>42898</v>
      </c>
      <c r="S862" s="21" t="s">
        <v>3269</v>
      </c>
      <c r="T862" s="21" t="s">
        <v>3242</v>
      </c>
      <c r="U862" s="21" t="s">
        <v>42</v>
      </c>
      <c r="V862" s="21">
        <v>0</v>
      </c>
      <c r="W862" s="21" t="s">
        <v>3234</v>
      </c>
      <c r="X862" s="21" t="s">
        <v>71</v>
      </c>
    </row>
    <row r="863" spans="1:29" x14ac:dyDescent="0.25">
      <c r="A863" s="21" t="str">
        <f t="shared" si="13"/>
        <v>Utillajes</v>
      </c>
      <c r="B863" s="21" t="s">
        <v>3272</v>
      </c>
      <c r="C863" s="21" t="s">
        <v>3238</v>
      </c>
      <c r="D863" s="21" t="s">
        <v>3267</v>
      </c>
      <c r="E863" s="21" t="s">
        <v>636</v>
      </c>
      <c r="F863" s="21" t="s">
        <v>636</v>
      </c>
      <c r="G863" s="21" t="s">
        <v>3231</v>
      </c>
      <c r="H863" s="21" t="s">
        <v>38</v>
      </c>
      <c r="K863" s="21" t="s">
        <v>612</v>
      </c>
      <c r="L863" s="23">
        <v>42898</v>
      </c>
      <c r="M863" s="23">
        <v>42898</v>
      </c>
      <c r="S863" s="21" t="s">
        <v>3269</v>
      </c>
      <c r="T863" s="21" t="s">
        <v>3242</v>
      </c>
      <c r="U863" s="21" t="s">
        <v>42</v>
      </c>
      <c r="V863" s="21">
        <v>0</v>
      </c>
      <c r="W863" s="21" t="s">
        <v>3234</v>
      </c>
      <c r="X863" s="21" t="s">
        <v>71</v>
      </c>
    </row>
    <row r="864" spans="1:29" x14ac:dyDescent="0.25">
      <c r="A864" s="21" t="str">
        <f t="shared" si="13"/>
        <v>Utillajes</v>
      </c>
      <c r="B864" s="21" t="s">
        <v>3273</v>
      </c>
      <c r="C864" s="21" t="s">
        <v>3238</v>
      </c>
      <c r="D864" s="21" t="s">
        <v>3267</v>
      </c>
      <c r="E864" s="21" t="s">
        <v>636</v>
      </c>
      <c r="F864" s="21" t="s">
        <v>3268</v>
      </c>
      <c r="G864" s="21" t="s">
        <v>1925</v>
      </c>
      <c r="H864" s="21" t="s">
        <v>38</v>
      </c>
      <c r="K864" s="21" t="s">
        <v>612</v>
      </c>
      <c r="L864" s="23">
        <v>42898</v>
      </c>
      <c r="M864" s="23">
        <v>42898</v>
      </c>
      <c r="S864" s="21" t="s">
        <v>3269</v>
      </c>
      <c r="T864" s="21" t="s">
        <v>3242</v>
      </c>
      <c r="U864" s="21" t="s">
        <v>42</v>
      </c>
      <c r="V864" s="21">
        <v>0</v>
      </c>
      <c r="W864" s="21" t="s">
        <v>3234</v>
      </c>
      <c r="X864" s="21" t="s">
        <v>71</v>
      </c>
    </row>
    <row r="865" spans="1:30" x14ac:dyDescent="0.25">
      <c r="A865" s="21" t="str">
        <f t="shared" si="13"/>
        <v>Utillajes</v>
      </c>
      <c r="B865" s="21" t="s">
        <v>3274</v>
      </c>
      <c r="C865" s="21" t="s">
        <v>3238</v>
      </c>
      <c r="D865" s="21" t="s">
        <v>3267</v>
      </c>
      <c r="E865" s="21" t="s">
        <v>636</v>
      </c>
      <c r="F865" s="21" t="s">
        <v>3268</v>
      </c>
      <c r="G865" s="21" t="s">
        <v>3231</v>
      </c>
      <c r="H865" s="21" t="s">
        <v>38</v>
      </c>
      <c r="K865" s="21" t="s">
        <v>612</v>
      </c>
      <c r="L865" s="23">
        <v>42898</v>
      </c>
      <c r="M865" s="23">
        <v>42898</v>
      </c>
      <c r="S865" s="21" t="s">
        <v>3269</v>
      </c>
      <c r="T865" s="21" t="s">
        <v>3242</v>
      </c>
      <c r="U865" s="21" t="s">
        <v>42</v>
      </c>
      <c r="V865" s="21">
        <v>0</v>
      </c>
      <c r="W865" s="21" t="s">
        <v>3234</v>
      </c>
      <c r="X865" s="21" t="s">
        <v>71</v>
      </c>
    </row>
    <row r="866" spans="1:30" x14ac:dyDescent="0.25">
      <c r="A866" s="21" t="str">
        <f t="shared" si="13"/>
        <v>Utillajes</v>
      </c>
      <c r="B866" s="21" t="s">
        <v>3275</v>
      </c>
      <c r="C866" s="21" t="s">
        <v>3276</v>
      </c>
      <c r="D866" s="21" t="s">
        <v>3277</v>
      </c>
      <c r="E866" s="21" t="s">
        <v>636</v>
      </c>
      <c r="F866" s="21" t="s">
        <v>1899</v>
      </c>
      <c r="G866" s="21" t="s">
        <v>3278</v>
      </c>
      <c r="H866" s="21" t="s">
        <v>38</v>
      </c>
      <c r="K866" s="21" t="s">
        <v>612</v>
      </c>
      <c r="L866" s="23">
        <v>43003</v>
      </c>
      <c r="M866" s="23">
        <v>43003</v>
      </c>
      <c r="S866" s="21" t="s">
        <v>661</v>
      </c>
      <c r="T866" s="21" t="s">
        <v>3279</v>
      </c>
      <c r="U866" s="21" t="s">
        <v>42</v>
      </c>
      <c r="V866" s="21">
        <v>0</v>
      </c>
      <c r="W866" s="21" t="s">
        <v>3234</v>
      </c>
      <c r="X866" s="21" t="s">
        <v>44</v>
      </c>
    </row>
    <row r="867" spans="1:30" x14ac:dyDescent="0.25">
      <c r="A867" s="21" t="str">
        <f t="shared" si="13"/>
        <v>Utillajes</v>
      </c>
      <c r="B867" s="21" t="s">
        <v>3280</v>
      </c>
      <c r="C867" s="21" t="s">
        <v>3276</v>
      </c>
      <c r="D867" s="21" t="s">
        <v>3281</v>
      </c>
      <c r="F867" s="21" t="s">
        <v>1899</v>
      </c>
      <c r="G867" s="21" t="s">
        <v>3282</v>
      </c>
      <c r="H867" s="21" t="s">
        <v>38</v>
      </c>
      <c r="K867" s="21" t="s">
        <v>612</v>
      </c>
      <c r="L867" s="23">
        <v>43003</v>
      </c>
      <c r="M867" s="23">
        <v>43003</v>
      </c>
      <c r="S867" s="21" t="s">
        <v>661</v>
      </c>
      <c r="T867" s="21" t="s">
        <v>3283</v>
      </c>
      <c r="U867" s="21" t="s">
        <v>42</v>
      </c>
      <c r="V867" s="21">
        <v>0</v>
      </c>
      <c r="W867" s="21" t="s">
        <v>3234</v>
      </c>
      <c r="X867" s="21" t="s">
        <v>44</v>
      </c>
    </row>
    <row r="868" spans="1:30" x14ac:dyDescent="0.25">
      <c r="A868" s="21" t="str">
        <f t="shared" si="13"/>
        <v>Utillajes</v>
      </c>
      <c r="B868" s="21" t="s">
        <v>3290</v>
      </c>
      <c r="C868" s="21" t="s">
        <v>3291</v>
      </c>
      <c r="D868" s="21" t="s">
        <v>3292</v>
      </c>
      <c r="E868" s="21" t="s">
        <v>3293</v>
      </c>
      <c r="F868" s="21" t="s">
        <v>3294</v>
      </c>
      <c r="G868" s="21" t="s">
        <v>3295</v>
      </c>
      <c r="H868" s="21" t="s">
        <v>38</v>
      </c>
      <c r="K868" s="21" t="s">
        <v>612</v>
      </c>
      <c r="L868" s="23">
        <v>45582</v>
      </c>
      <c r="M868" s="23">
        <v>45582</v>
      </c>
      <c r="P868" s="23">
        <v>45947</v>
      </c>
      <c r="R868" s="23">
        <v>45947</v>
      </c>
      <c r="S868" s="21" t="s">
        <v>3296</v>
      </c>
      <c r="T868" s="21" t="s">
        <v>3297</v>
      </c>
      <c r="U868" s="21" t="s">
        <v>42</v>
      </c>
      <c r="V868" s="21">
        <v>0</v>
      </c>
      <c r="X868" s="21" t="s">
        <v>44</v>
      </c>
      <c r="Z868" s="21" t="s">
        <v>112</v>
      </c>
      <c r="AD868" s="23">
        <v>45582</v>
      </c>
    </row>
    <row r="869" spans="1:30" x14ac:dyDescent="0.25">
      <c r="A869" s="21" t="str">
        <f t="shared" si="13"/>
        <v>Utillajes</v>
      </c>
      <c r="B869" s="21" t="s">
        <v>3298</v>
      </c>
      <c r="C869" s="21" t="s">
        <v>3291</v>
      </c>
      <c r="D869" s="21" t="s">
        <v>3299</v>
      </c>
      <c r="E869" s="21" t="s">
        <v>3300</v>
      </c>
      <c r="F869" s="21" t="s">
        <v>3301</v>
      </c>
      <c r="G869" s="21" t="s">
        <v>3302</v>
      </c>
      <c r="H869" s="21" t="s">
        <v>38</v>
      </c>
      <c r="K869" s="21" t="s">
        <v>612</v>
      </c>
      <c r="L869" s="23">
        <v>45201</v>
      </c>
      <c r="M869" s="23">
        <v>45582</v>
      </c>
      <c r="P869" s="23">
        <v>45947</v>
      </c>
      <c r="R869" s="23">
        <v>45947</v>
      </c>
      <c r="U869" s="21" t="s">
        <v>42</v>
      </c>
      <c r="V869" s="21">
        <v>0</v>
      </c>
      <c r="X869" s="21" t="s">
        <v>71</v>
      </c>
      <c r="Z869" s="21" t="s">
        <v>112</v>
      </c>
      <c r="AD869" s="23">
        <v>45582</v>
      </c>
    </row>
    <row r="870" spans="1:30" x14ac:dyDescent="0.25">
      <c r="A870" s="21" t="str">
        <f t="shared" si="13"/>
        <v>Utillajes</v>
      </c>
      <c r="B870" s="21" t="s">
        <v>3303</v>
      </c>
      <c r="C870" s="21" t="s">
        <v>3291</v>
      </c>
      <c r="D870" s="21" t="s">
        <v>3304</v>
      </c>
      <c r="E870" s="21" t="s">
        <v>3305</v>
      </c>
      <c r="F870" s="21" t="s">
        <v>3306</v>
      </c>
      <c r="G870" s="21" t="s">
        <v>3307</v>
      </c>
      <c r="H870" s="21" t="s">
        <v>38</v>
      </c>
      <c r="K870" s="21" t="s">
        <v>612</v>
      </c>
      <c r="L870" s="23">
        <v>45582</v>
      </c>
      <c r="M870" s="23">
        <v>45582</v>
      </c>
      <c r="P870" s="23">
        <v>45947</v>
      </c>
      <c r="R870" s="23">
        <v>45947</v>
      </c>
      <c r="T870" s="21" t="s">
        <v>3308</v>
      </c>
      <c r="U870" s="21" t="s">
        <v>42</v>
      </c>
      <c r="V870" s="21">
        <v>0</v>
      </c>
      <c r="X870" s="21" t="s">
        <v>44</v>
      </c>
      <c r="Z870" s="21" t="s">
        <v>112</v>
      </c>
      <c r="AD870" s="23">
        <v>45582</v>
      </c>
    </row>
    <row r="871" spans="1:30" x14ac:dyDescent="0.25">
      <c r="A871" s="21" t="str">
        <f t="shared" si="13"/>
        <v>Utillajes</v>
      </c>
      <c r="B871" s="21" t="s">
        <v>3320</v>
      </c>
      <c r="C871" s="21" t="s">
        <v>3321</v>
      </c>
      <c r="D871" s="21" t="s">
        <v>3321</v>
      </c>
      <c r="F871" s="21" t="s">
        <v>3322</v>
      </c>
      <c r="G871" s="21" t="s">
        <v>3323</v>
      </c>
      <c r="H871" s="21" t="s">
        <v>38</v>
      </c>
      <c r="K871" s="21" t="s">
        <v>76</v>
      </c>
      <c r="L871" s="23">
        <v>45450</v>
      </c>
      <c r="M871" s="23">
        <v>45450</v>
      </c>
      <c r="S871" s="21" t="s">
        <v>3324</v>
      </c>
      <c r="U871" s="21" t="s">
        <v>42</v>
      </c>
      <c r="V871" s="21">
        <v>0</v>
      </c>
      <c r="X871" s="21" t="s">
        <v>44</v>
      </c>
    </row>
    <row r="872" spans="1:30" x14ac:dyDescent="0.25">
      <c r="A872" s="21" t="str">
        <f t="shared" si="13"/>
        <v>Utillajes</v>
      </c>
      <c r="B872" s="21" t="s">
        <v>3330</v>
      </c>
      <c r="C872" s="21" t="s">
        <v>3331</v>
      </c>
      <c r="D872" s="21" t="s">
        <v>3332</v>
      </c>
      <c r="E872" s="21" t="s">
        <v>3333</v>
      </c>
      <c r="F872" s="21" t="s">
        <v>3334</v>
      </c>
      <c r="G872" s="21" t="s">
        <v>3335</v>
      </c>
      <c r="K872" s="21" t="s">
        <v>413</v>
      </c>
      <c r="L872" s="23">
        <v>45308</v>
      </c>
      <c r="M872" s="23">
        <v>45310</v>
      </c>
      <c r="T872" s="21" t="s">
        <v>3336</v>
      </c>
      <c r="U872" s="21" t="s">
        <v>42</v>
      </c>
      <c r="V872" s="21">
        <v>0</v>
      </c>
      <c r="W872" s="21" t="s">
        <v>3337</v>
      </c>
      <c r="X872" s="21" t="s">
        <v>44</v>
      </c>
    </row>
    <row r="873" spans="1:30" x14ac:dyDescent="0.25">
      <c r="A873" s="21" t="str">
        <f t="shared" si="13"/>
        <v>Utillajes</v>
      </c>
      <c r="B873" s="21" t="s">
        <v>3338</v>
      </c>
      <c r="C873" s="21" t="s">
        <v>3339</v>
      </c>
      <c r="D873" s="21" t="s">
        <v>3340</v>
      </c>
      <c r="E873" s="21" t="s">
        <v>3341</v>
      </c>
      <c r="F873" s="21" t="s">
        <v>3342</v>
      </c>
      <c r="K873" s="21" t="s">
        <v>413</v>
      </c>
      <c r="L873" s="23">
        <v>45089</v>
      </c>
      <c r="U873" s="21" t="s">
        <v>42</v>
      </c>
      <c r="V873" s="21">
        <v>0</v>
      </c>
      <c r="X873" s="21" t="s">
        <v>44</v>
      </c>
    </row>
    <row r="874" spans="1:30" x14ac:dyDescent="0.25">
      <c r="A874" s="21" t="str">
        <f t="shared" si="13"/>
        <v>Utillajes</v>
      </c>
      <c r="B874" s="21" t="s">
        <v>3343</v>
      </c>
      <c r="C874" s="21" t="s">
        <v>3344</v>
      </c>
      <c r="D874" s="21" t="s">
        <v>3345</v>
      </c>
      <c r="E874" s="21" t="s">
        <v>3346</v>
      </c>
      <c r="F874" s="21" t="s">
        <v>3342</v>
      </c>
      <c r="K874" s="21" t="s">
        <v>413</v>
      </c>
      <c r="L874" s="23">
        <v>45089</v>
      </c>
      <c r="U874" s="21" t="s">
        <v>42</v>
      </c>
      <c r="V874" s="21">
        <v>0</v>
      </c>
      <c r="X874" s="21" t="s">
        <v>44</v>
      </c>
    </row>
    <row r="875" spans="1:30" x14ac:dyDescent="0.25">
      <c r="A875" s="21" t="str">
        <f t="shared" si="13"/>
        <v>Utillajes</v>
      </c>
      <c r="B875" s="21" t="s">
        <v>3366</v>
      </c>
      <c r="C875" s="21" t="s">
        <v>3228</v>
      </c>
      <c r="D875" s="21" t="s">
        <v>3367</v>
      </c>
      <c r="E875" s="21" t="s">
        <v>3368</v>
      </c>
      <c r="F875" s="21" t="s">
        <v>1424</v>
      </c>
      <c r="G875" s="21" t="s">
        <v>3369</v>
      </c>
      <c r="H875" s="21" t="s">
        <v>38</v>
      </c>
      <c r="K875" s="21" t="s">
        <v>612</v>
      </c>
      <c r="L875" s="23">
        <v>44879</v>
      </c>
      <c r="M875" s="23">
        <v>44879</v>
      </c>
      <c r="N875" s="21">
        <v>24</v>
      </c>
      <c r="O875" s="23">
        <v>46410</v>
      </c>
      <c r="R875" s="23">
        <v>46410</v>
      </c>
      <c r="S875" s="21" t="s">
        <v>2067</v>
      </c>
      <c r="U875" s="21" t="s">
        <v>42</v>
      </c>
      <c r="V875" s="21">
        <v>0</v>
      </c>
      <c r="W875" s="21" t="s">
        <v>3370</v>
      </c>
      <c r="X875" s="21" t="s">
        <v>44</v>
      </c>
      <c r="Y875" s="21" t="s">
        <v>112</v>
      </c>
      <c r="AC875" s="23">
        <v>45680</v>
      </c>
    </row>
    <row r="876" spans="1:30" x14ac:dyDescent="0.25">
      <c r="A876" s="21" t="str">
        <f t="shared" si="13"/>
        <v>Utillajes</v>
      </c>
      <c r="B876" s="21" t="s">
        <v>3371</v>
      </c>
      <c r="C876" s="21" t="s">
        <v>3228</v>
      </c>
      <c r="D876" s="21" t="s">
        <v>3367</v>
      </c>
      <c r="E876" s="21" t="s">
        <v>3372</v>
      </c>
      <c r="F876" s="21" t="s">
        <v>1424</v>
      </c>
      <c r="G876" s="21" t="s">
        <v>3369</v>
      </c>
      <c r="H876" s="21" t="s">
        <v>38</v>
      </c>
      <c r="K876" s="21" t="s">
        <v>612</v>
      </c>
      <c r="L876" s="23">
        <v>44879</v>
      </c>
      <c r="M876" s="23">
        <v>44879</v>
      </c>
      <c r="N876" s="21">
        <v>24</v>
      </c>
      <c r="O876" s="23">
        <v>46410</v>
      </c>
      <c r="R876" s="23">
        <v>46410</v>
      </c>
      <c r="S876" s="21" t="s">
        <v>2067</v>
      </c>
      <c r="U876" s="21" t="s">
        <v>42</v>
      </c>
      <c r="V876" s="21">
        <v>0</v>
      </c>
      <c r="W876" s="21" t="s">
        <v>3370</v>
      </c>
      <c r="X876" s="21" t="s">
        <v>44</v>
      </c>
      <c r="Y876" s="21" t="s">
        <v>112</v>
      </c>
      <c r="AC876" s="23">
        <v>45680</v>
      </c>
    </row>
    <row r="877" spans="1:30" x14ac:dyDescent="0.25">
      <c r="A877" s="21" t="str">
        <f t="shared" si="13"/>
        <v>Utillajes</v>
      </c>
      <c r="B877" s="21" t="s">
        <v>3373</v>
      </c>
      <c r="C877" s="21" t="s">
        <v>3228</v>
      </c>
      <c r="D877" s="21" t="s">
        <v>3367</v>
      </c>
      <c r="E877" s="21" t="s">
        <v>3374</v>
      </c>
      <c r="F877" s="21" t="s">
        <v>1424</v>
      </c>
      <c r="G877" s="21" t="s">
        <v>3369</v>
      </c>
      <c r="H877" s="21" t="s">
        <v>38</v>
      </c>
      <c r="K877" s="21" t="s">
        <v>612</v>
      </c>
      <c r="L877" s="23">
        <v>44879</v>
      </c>
      <c r="M877" s="23">
        <v>44879</v>
      </c>
      <c r="N877" s="21">
        <v>24</v>
      </c>
      <c r="O877" s="23">
        <v>46410</v>
      </c>
      <c r="R877" s="23">
        <v>46410</v>
      </c>
      <c r="S877" s="21" t="s">
        <v>2067</v>
      </c>
      <c r="U877" s="21" t="s">
        <v>42</v>
      </c>
      <c r="V877" s="21">
        <v>0</v>
      </c>
      <c r="W877" s="21" t="s">
        <v>3370</v>
      </c>
      <c r="X877" s="21" t="s">
        <v>44</v>
      </c>
      <c r="Y877" s="21" t="s">
        <v>112</v>
      </c>
      <c r="AC877" s="23">
        <v>45680</v>
      </c>
    </row>
    <row r="878" spans="1:30" x14ac:dyDescent="0.25">
      <c r="A878" s="21" t="str">
        <f t="shared" si="13"/>
        <v>Utillajes</v>
      </c>
      <c r="B878" s="21" t="s">
        <v>3392</v>
      </c>
      <c r="C878" s="21" t="s">
        <v>1005</v>
      </c>
      <c r="D878" s="21" t="s">
        <v>1006</v>
      </c>
      <c r="E878" s="21" t="s">
        <v>1007</v>
      </c>
      <c r="F878" s="21" t="s">
        <v>382</v>
      </c>
      <c r="H878" s="21" t="s">
        <v>38</v>
      </c>
      <c r="K878" s="21" t="s">
        <v>140</v>
      </c>
      <c r="L878" s="23">
        <v>38012</v>
      </c>
      <c r="M878" s="23">
        <v>38012</v>
      </c>
      <c r="P878" s="23">
        <v>38743</v>
      </c>
      <c r="R878" s="23">
        <v>38743</v>
      </c>
      <c r="S878" s="21" t="s">
        <v>41</v>
      </c>
      <c r="U878" s="21" t="s">
        <v>42</v>
      </c>
      <c r="V878" s="21">
        <v>0</v>
      </c>
      <c r="W878" s="21" t="s">
        <v>43</v>
      </c>
      <c r="X878" s="21" t="s">
        <v>44</v>
      </c>
      <c r="Z878" s="21" t="s">
        <v>113</v>
      </c>
    </row>
    <row r="879" spans="1:30" x14ac:dyDescent="0.25">
      <c r="A879" s="21" t="str">
        <f t="shared" si="13"/>
        <v>Utillajes</v>
      </c>
      <c r="B879" s="21" t="s">
        <v>3393</v>
      </c>
      <c r="C879" s="21" t="s">
        <v>1005</v>
      </c>
      <c r="D879" s="21" t="s">
        <v>1009</v>
      </c>
      <c r="E879" s="21" t="s">
        <v>1010</v>
      </c>
      <c r="F879" s="21" t="s">
        <v>382</v>
      </c>
      <c r="H879" s="21" t="s">
        <v>38</v>
      </c>
      <c r="K879" s="21" t="s">
        <v>140</v>
      </c>
      <c r="L879" s="23">
        <v>38012</v>
      </c>
      <c r="M879" s="23">
        <v>38012</v>
      </c>
      <c r="P879" s="23">
        <v>38743</v>
      </c>
      <c r="R879" s="23">
        <v>38743</v>
      </c>
      <c r="S879" s="21" t="s">
        <v>41</v>
      </c>
      <c r="U879" s="21" t="s">
        <v>42</v>
      </c>
      <c r="V879" s="21">
        <v>0</v>
      </c>
      <c r="W879" s="21" t="s">
        <v>43</v>
      </c>
      <c r="X879" s="21" t="s">
        <v>44</v>
      </c>
      <c r="Z879" s="21" t="s">
        <v>113</v>
      </c>
    </row>
    <row r="880" spans="1:30" x14ac:dyDescent="0.25">
      <c r="A880" s="21" t="str">
        <f t="shared" si="13"/>
        <v>Utillajes</v>
      </c>
      <c r="B880" s="21" t="s">
        <v>3394</v>
      </c>
      <c r="C880" s="21" t="s">
        <v>1005</v>
      </c>
      <c r="D880" s="21" t="s">
        <v>1012</v>
      </c>
      <c r="E880" s="21" t="s">
        <v>1013</v>
      </c>
      <c r="F880" s="21" t="s">
        <v>382</v>
      </c>
      <c r="H880" s="21" t="s">
        <v>38</v>
      </c>
      <c r="K880" s="21" t="s">
        <v>140</v>
      </c>
      <c r="L880" s="23">
        <v>38012</v>
      </c>
      <c r="M880" s="23">
        <v>38016</v>
      </c>
      <c r="P880" s="23">
        <v>38747</v>
      </c>
      <c r="R880" s="23">
        <v>38747</v>
      </c>
      <c r="S880" s="21" t="s">
        <v>41</v>
      </c>
      <c r="U880" s="21" t="s">
        <v>42</v>
      </c>
      <c r="V880" s="21">
        <v>0</v>
      </c>
      <c r="W880" s="21" t="s">
        <v>43</v>
      </c>
      <c r="X880" s="21" t="s">
        <v>44</v>
      </c>
      <c r="Z880" s="21" t="s">
        <v>113</v>
      </c>
    </row>
    <row r="881" spans="1:26" x14ac:dyDescent="0.25">
      <c r="A881" s="21" t="str">
        <f t="shared" si="13"/>
        <v>Utillajes</v>
      </c>
      <c r="B881" s="21" t="s">
        <v>3395</v>
      </c>
      <c r="C881" s="21" t="s">
        <v>1005</v>
      </c>
      <c r="D881" s="21" t="s">
        <v>1016</v>
      </c>
      <c r="E881" s="21" t="s">
        <v>1017</v>
      </c>
      <c r="F881" s="21" t="s">
        <v>382</v>
      </c>
      <c r="H881" s="21" t="s">
        <v>38</v>
      </c>
      <c r="K881" s="21" t="s">
        <v>140</v>
      </c>
      <c r="L881" s="23">
        <v>38012</v>
      </c>
      <c r="M881" s="23">
        <v>38016</v>
      </c>
      <c r="P881" s="23">
        <v>38747</v>
      </c>
      <c r="R881" s="23">
        <v>38747</v>
      </c>
      <c r="S881" s="21" t="s">
        <v>41</v>
      </c>
      <c r="U881" s="21" t="s">
        <v>42</v>
      </c>
      <c r="V881" s="21">
        <v>0</v>
      </c>
      <c r="W881" s="21" t="s">
        <v>43</v>
      </c>
      <c r="X881" s="21" t="s">
        <v>44</v>
      </c>
      <c r="Z881" s="21" t="s">
        <v>113</v>
      </c>
    </row>
    <row r="882" spans="1:26" x14ac:dyDescent="0.25">
      <c r="A882" s="21" t="str">
        <f t="shared" si="13"/>
        <v>Utillajes</v>
      </c>
      <c r="B882" s="21" t="s">
        <v>3396</v>
      </c>
      <c r="C882" s="21" t="s">
        <v>1005</v>
      </c>
      <c r="D882" s="21" t="s">
        <v>1019</v>
      </c>
      <c r="E882" s="21" t="s">
        <v>1020</v>
      </c>
      <c r="F882" s="21" t="s">
        <v>382</v>
      </c>
      <c r="H882" s="21" t="s">
        <v>38</v>
      </c>
      <c r="K882" s="21" t="s">
        <v>140</v>
      </c>
      <c r="L882" s="23">
        <v>38012</v>
      </c>
      <c r="M882" s="23">
        <v>38012</v>
      </c>
      <c r="P882" s="23">
        <v>38743</v>
      </c>
      <c r="R882" s="23">
        <v>38743</v>
      </c>
      <c r="S882" s="21" t="s">
        <v>41</v>
      </c>
      <c r="U882" s="21" t="s">
        <v>42</v>
      </c>
      <c r="V882" s="21">
        <v>0</v>
      </c>
      <c r="W882" s="21" t="s">
        <v>43</v>
      </c>
      <c r="X882" s="21" t="s">
        <v>44</v>
      </c>
      <c r="Z882" s="21" t="s">
        <v>113</v>
      </c>
    </row>
    <row r="883" spans="1:26" x14ac:dyDescent="0.25">
      <c r="A883" s="21" t="str">
        <f t="shared" si="13"/>
        <v>Utillajes</v>
      </c>
      <c r="B883" s="21" t="s">
        <v>3397</v>
      </c>
      <c r="C883" s="21" t="s">
        <v>1005</v>
      </c>
      <c r="D883" s="21" t="s">
        <v>1629</v>
      </c>
      <c r="E883" s="21" t="s">
        <v>3398</v>
      </c>
      <c r="F883" s="21" t="s">
        <v>382</v>
      </c>
      <c r="H883" s="21" t="s">
        <v>38</v>
      </c>
      <c r="K883" s="21" t="s">
        <v>140</v>
      </c>
      <c r="L883" s="23">
        <v>38362</v>
      </c>
      <c r="M883" s="23">
        <v>38362</v>
      </c>
      <c r="P883" s="23">
        <v>39092</v>
      </c>
      <c r="R883" s="23">
        <v>39092</v>
      </c>
      <c r="S883" s="21" t="s">
        <v>41</v>
      </c>
      <c r="U883" s="21" t="s">
        <v>42</v>
      </c>
      <c r="V883" s="21">
        <v>0</v>
      </c>
      <c r="W883" s="21" t="s">
        <v>43</v>
      </c>
      <c r="X883" s="21" t="s">
        <v>44</v>
      </c>
      <c r="Z883" s="21" t="s">
        <v>113</v>
      </c>
    </row>
    <row r="884" spans="1:26" x14ac:dyDescent="0.25">
      <c r="A884" s="21" t="str">
        <f t="shared" si="13"/>
        <v>Utillajes</v>
      </c>
      <c r="B884" s="21" t="s">
        <v>3399</v>
      </c>
      <c r="C884" s="21" t="s">
        <v>1005</v>
      </c>
      <c r="D884" s="21" t="s">
        <v>1572</v>
      </c>
      <c r="E884" s="21" t="s">
        <v>3400</v>
      </c>
      <c r="F884" s="21" t="s">
        <v>382</v>
      </c>
      <c r="H884" s="21" t="s">
        <v>38</v>
      </c>
      <c r="K884" s="21" t="s">
        <v>140</v>
      </c>
      <c r="L884" s="23">
        <v>38362</v>
      </c>
      <c r="M884" s="23">
        <v>38365</v>
      </c>
      <c r="P884" s="23">
        <v>39095</v>
      </c>
      <c r="R884" s="23">
        <v>39095</v>
      </c>
      <c r="S884" s="21" t="s">
        <v>41</v>
      </c>
      <c r="U884" s="21" t="s">
        <v>42</v>
      </c>
      <c r="V884" s="21">
        <v>0</v>
      </c>
      <c r="W884" s="21" t="s">
        <v>43</v>
      </c>
      <c r="X884" s="21" t="s">
        <v>44</v>
      </c>
      <c r="Z884" s="21" t="s">
        <v>113</v>
      </c>
    </row>
    <row r="885" spans="1:26" x14ac:dyDescent="0.25">
      <c r="A885" s="21" t="str">
        <f t="shared" si="13"/>
        <v>Utillajes</v>
      </c>
      <c r="B885" s="21" t="s">
        <v>3401</v>
      </c>
      <c r="C885" s="21" t="s">
        <v>1005</v>
      </c>
      <c r="D885" s="21" t="s">
        <v>1454</v>
      </c>
      <c r="E885" s="21" t="s">
        <v>3402</v>
      </c>
      <c r="F885" s="21" t="s">
        <v>1439</v>
      </c>
      <c r="H885" s="21" t="s">
        <v>38</v>
      </c>
      <c r="K885" s="21" t="s">
        <v>140</v>
      </c>
      <c r="L885" s="23">
        <v>38362</v>
      </c>
      <c r="M885" s="23">
        <v>38365</v>
      </c>
      <c r="P885" s="23">
        <v>39095</v>
      </c>
      <c r="R885" s="23">
        <v>39095</v>
      </c>
      <c r="S885" s="21" t="s">
        <v>41</v>
      </c>
      <c r="U885" s="21" t="s">
        <v>42</v>
      </c>
      <c r="V885" s="21">
        <v>0</v>
      </c>
      <c r="W885" s="21" t="s">
        <v>43</v>
      </c>
      <c r="X885" s="21" t="s">
        <v>44</v>
      </c>
      <c r="Z885" s="21" t="s">
        <v>113</v>
      </c>
    </row>
    <row r="886" spans="1:26" x14ac:dyDescent="0.25">
      <c r="A886" s="21" t="str">
        <f t="shared" si="13"/>
        <v>Utillajes</v>
      </c>
      <c r="B886" s="21" t="s">
        <v>3403</v>
      </c>
      <c r="C886" s="21" t="s">
        <v>1005</v>
      </c>
      <c r="D886" s="21" t="s">
        <v>1668</v>
      </c>
      <c r="F886" s="21" t="s">
        <v>1899</v>
      </c>
      <c r="G886" s="21" t="s">
        <v>3404</v>
      </c>
      <c r="H886" s="21" t="s">
        <v>38</v>
      </c>
      <c r="K886" s="21" t="s">
        <v>140</v>
      </c>
      <c r="L886" s="23">
        <v>38362</v>
      </c>
      <c r="M886" s="23">
        <v>38362</v>
      </c>
      <c r="P886" s="23">
        <v>39092</v>
      </c>
      <c r="R886" s="23">
        <v>39092</v>
      </c>
      <c r="S886" s="21" t="s">
        <v>41</v>
      </c>
      <c r="U886" s="21" t="s">
        <v>42</v>
      </c>
      <c r="V886" s="21">
        <v>0</v>
      </c>
      <c r="W886" s="21" t="s">
        <v>43</v>
      </c>
      <c r="X886" s="21" t="s">
        <v>44</v>
      </c>
      <c r="Z886" s="21" t="s">
        <v>113</v>
      </c>
    </row>
    <row r="887" spans="1:26" x14ac:dyDescent="0.25">
      <c r="A887" s="21" t="str">
        <f t="shared" si="13"/>
        <v>Utillajes</v>
      </c>
      <c r="B887" s="21" t="s">
        <v>3405</v>
      </c>
      <c r="C887" s="21" t="s">
        <v>1005</v>
      </c>
      <c r="D887" s="21" t="s">
        <v>1351</v>
      </c>
      <c r="E887" s="21" t="s">
        <v>3406</v>
      </c>
      <c r="F887" s="21" t="s">
        <v>382</v>
      </c>
      <c r="H887" s="21" t="s">
        <v>38</v>
      </c>
      <c r="K887" s="21" t="s">
        <v>140</v>
      </c>
      <c r="L887" s="23">
        <v>38362</v>
      </c>
      <c r="M887" s="23">
        <v>38362</v>
      </c>
      <c r="P887" s="23">
        <v>39092</v>
      </c>
      <c r="R887" s="23">
        <v>39092</v>
      </c>
      <c r="S887" s="21" t="s">
        <v>41</v>
      </c>
      <c r="U887" s="21" t="s">
        <v>42</v>
      </c>
      <c r="V887" s="21">
        <v>0</v>
      </c>
      <c r="W887" s="21" t="s">
        <v>43</v>
      </c>
      <c r="X887" s="21" t="s">
        <v>44</v>
      </c>
      <c r="Z887" s="21" t="s">
        <v>113</v>
      </c>
    </row>
    <row r="888" spans="1:26" x14ac:dyDescent="0.25">
      <c r="A888" s="21" t="str">
        <f t="shared" si="13"/>
        <v>Utillajes</v>
      </c>
      <c r="B888" s="21" t="s">
        <v>3407</v>
      </c>
      <c r="C888" s="21" t="s">
        <v>1005</v>
      </c>
      <c r="D888" s="21" t="s">
        <v>1458</v>
      </c>
      <c r="E888" s="21" t="s">
        <v>3408</v>
      </c>
      <c r="F888" s="21" t="s">
        <v>382</v>
      </c>
      <c r="H888" s="21" t="s">
        <v>38</v>
      </c>
      <c r="K888" s="21" t="s">
        <v>140</v>
      </c>
      <c r="L888" s="23">
        <v>38362</v>
      </c>
      <c r="M888" s="23">
        <v>38362</v>
      </c>
      <c r="P888" s="23">
        <v>39092</v>
      </c>
      <c r="R888" s="23">
        <v>39092</v>
      </c>
      <c r="S888" s="21" t="s">
        <v>41</v>
      </c>
      <c r="U888" s="21" t="s">
        <v>42</v>
      </c>
      <c r="V888" s="21">
        <v>0</v>
      </c>
      <c r="W888" s="21" t="s">
        <v>43</v>
      </c>
      <c r="X888" s="21" t="s">
        <v>44</v>
      </c>
      <c r="Z888" s="21" t="s">
        <v>113</v>
      </c>
    </row>
    <row r="889" spans="1:26" x14ac:dyDescent="0.25">
      <c r="A889" s="21" t="str">
        <f t="shared" si="13"/>
        <v>Utillajes</v>
      </c>
      <c r="B889" s="21" t="s">
        <v>3409</v>
      </c>
      <c r="C889" s="21" t="s">
        <v>1005</v>
      </c>
      <c r="D889" s="21" t="s">
        <v>1525</v>
      </c>
      <c r="E889" s="21" t="s">
        <v>3410</v>
      </c>
      <c r="F889" s="21" t="s">
        <v>382</v>
      </c>
      <c r="H889" s="21" t="s">
        <v>38</v>
      </c>
      <c r="K889" s="21" t="s">
        <v>140</v>
      </c>
      <c r="L889" s="23">
        <v>38362</v>
      </c>
      <c r="M889" s="23">
        <v>38362</v>
      </c>
      <c r="P889" s="23">
        <v>38727</v>
      </c>
      <c r="R889" s="23">
        <v>38727</v>
      </c>
      <c r="S889" s="21" t="s">
        <v>41</v>
      </c>
      <c r="U889" s="21" t="s">
        <v>42</v>
      </c>
      <c r="V889" s="21">
        <v>0</v>
      </c>
      <c r="W889" s="21" t="s">
        <v>43</v>
      </c>
      <c r="X889" s="21" t="s">
        <v>44</v>
      </c>
      <c r="Z889" s="21" t="s">
        <v>113</v>
      </c>
    </row>
    <row r="890" spans="1:26" x14ac:dyDescent="0.25">
      <c r="A890" s="21" t="str">
        <f t="shared" si="13"/>
        <v>Utillajes</v>
      </c>
      <c r="B890" s="21" t="s">
        <v>3411</v>
      </c>
      <c r="C890" s="21" t="s">
        <v>1005</v>
      </c>
      <c r="D890" s="21" t="s">
        <v>2341</v>
      </c>
      <c r="E890" s="21" t="s">
        <v>3412</v>
      </c>
      <c r="F890" s="21" t="s">
        <v>382</v>
      </c>
      <c r="H890" s="21" t="s">
        <v>38</v>
      </c>
      <c r="K890" s="21" t="s">
        <v>140</v>
      </c>
      <c r="L890" s="23">
        <v>38362</v>
      </c>
      <c r="M890" s="23">
        <v>38362</v>
      </c>
      <c r="P890" s="23">
        <v>38727</v>
      </c>
      <c r="R890" s="23">
        <v>38727</v>
      </c>
      <c r="S890" s="21" t="s">
        <v>41</v>
      </c>
      <c r="U890" s="21" t="s">
        <v>42</v>
      </c>
      <c r="V890" s="21">
        <v>0</v>
      </c>
      <c r="W890" s="21" t="s">
        <v>43</v>
      </c>
      <c r="X890" s="21" t="s">
        <v>44</v>
      </c>
      <c r="Z890" s="21" t="s">
        <v>113</v>
      </c>
    </row>
    <row r="891" spans="1:26" x14ac:dyDescent="0.25">
      <c r="A891" s="21" t="str">
        <f t="shared" si="13"/>
        <v>Utillajes</v>
      </c>
      <c r="B891" s="21" t="s">
        <v>3413</v>
      </c>
      <c r="C891" s="21" t="s">
        <v>1005</v>
      </c>
      <c r="D891" s="21" t="s">
        <v>2341</v>
      </c>
      <c r="E891" s="21" t="s">
        <v>3414</v>
      </c>
      <c r="F891" s="21" t="s">
        <v>382</v>
      </c>
      <c r="H891" s="21" t="s">
        <v>38</v>
      </c>
      <c r="K891" s="21" t="s">
        <v>140</v>
      </c>
      <c r="L891" s="23">
        <v>38362</v>
      </c>
      <c r="M891" s="23">
        <v>38362</v>
      </c>
      <c r="P891" s="23">
        <v>38727</v>
      </c>
      <c r="R891" s="23">
        <v>38727</v>
      </c>
      <c r="S891" s="21" t="s">
        <v>41</v>
      </c>
      <c r="U891" s="21" t="s">
        <v>42</v>
      </c>
      <c r="V891" s="21">
        <v>0</v>
      </c>
      <c r="W891" s="21" t="s">
        <v>43</v>
      </c>
      <c r="X891" s="21" t="s">
        <v>44</v>
      </c>
      <c r="Z891" s="21" t="s">
        <v>113</v>
      </c>
    </row>
    <row r="892" spans="1:26" x14ac:dyDescent="0.25">
      <c r="A892" s="21" t="str">
        <f t="shared" si="13"/>
        <v>Utillajes</v>
      </c>
      <c r="B892" s="21" t="s">
        <v>3415</v>
      </c>
      <c r="C892" s="21" t="s">
        <v>1005</v>
      </c>
      <c r="D892" s="21" t="s">
        <v>1458</v>
      </c>
      <c r="E892" s="21" t="s">
        <v>3416</v>
      </c>
      <c r="F892" s="21" t="s">
        <v>1899</v>
      </c>
      <c r="H892" s="21" t="s">
        <v>38</v>
      </c>
      <c r="K892" s="21" t="s">
        <v>140</v>
      </c>
      <c r="L892" s="23">
        <v>38362</v>
      </c>
      <c r="M892" s="23">
        <v>38362</v>
      </c>
      <c r="P892" s="23">
        <v>39092</v>
      </c>
      <c r="R892" s="23">
        <v>39092</v>
      </c>
      <c r="S892" s="21" t="s">
        <v>41</v>
      </c>
      <c r="U892" s="21" t="s">
        <v>42</v>
      </c>
      <c r="V892" s="21">
        <v>0</v>
      </c>
      <c r="W892" s="21" t="s">
        <v>43</v>
      </c>
      <c r="X892" s="21" t="s">
        <v>44</v>
      </c>
      <c r="Z892" s="21" t="s">
        <v>113</v>
      </c>
    </row>
    <row r="893" spans="1:26" x14ac:dyDescent="0.25">
      <c r="A893" s="21" t="str">
        <f t="shared" si="13"/>
        <v>Utillajes</v>
      </c>
      <c r="B893" s="21" t="s">
        <v>3417</v>
      </c>
      <c r="C893" s="21" t="s">
        <v>1005</v>
      </c>
      <c r="D893" s="21" t="s">
        <v>1458</v>
      </c>
      <c r="E893" s="21" t="s">
        <v>3418</v>
      </c>
      <c r="F893" s="21" t="s">
        <v>1439</v>
      </c>
      <c r="H893" s="21" t="s">
        <v>38</v>
      </c>
      <c r="K893" s="21" t="s">
        <v>140</v>
      </c>
      <c r="L893" s="23">
        <v>38362</v>
      </c>
      <c r="M893" s="23">
        <v>38362</v>
      </c>
      <c r="P893" s="23">
        <v>39092</v>
      </c>
      <c r="R893" s="23">
        <v>39092</v>
      </c>
      <c r="S893" s="21" t="s">
        <v>41</v>
      </c>
      <c r="U893" s="21" t="s">
        <v>42</v>
      </c>
      <c r="V893" s="21">
        <v>0</v>
      </c>
      <c r="W893" s="21" t="s">
        <v>43</v>
      </c>
      <c r="X893" s="21" t="s">
        <v>44</v>
      </c>
      <c r="Z893" s="21" t="s">
        <v>113</v>
      </c>
    </row>
    <row r="894" spans="1:26" x14ac:dyDescent="0.25">
      <c r="A894" s="21" t="str">
        <f t="shared" si="13"/>
        <v>Utillajes</v>
      </c>
      <c r="B894" s="21" t="s">
        <v>3419</v>
      </c>
      <c r="C894" s="21" t="s">
        <v>1005</v>
      </c>
      <c r="D894" s="21" t="s">
        <v>3420</v>
      </c>
      <c r="E894" s="21" t="s">
        <v>3421</v>
      </c>
      <c r="F894" s="21" t="s">
        <v>1574</v>
      </c>
      <c r="H894" s="21" t="s">
        <v>38</v>
      </c>
      <c r="K894" s="21" t="s">
        <v>140</v>
      </c>
      <c r="L894" s="23">
        <v>38362</v>
      </c>
      <c r="M894" s="23">
        <v>38362</v>
      </c>
      <c r="P894" s="23">
        <v>38727</v>
      </c>
      <c r="R894" s="23">
        <v>38727</v>
      </c>
      <c r="S894" s="21" t="s">
        <v>41</v>
      </c>
      <c r="U894" s="21" t="s">
        <v>42</v>
      </c>
      <c r="V894" s="21">
        <v>0</v>
      </c>
      <c r="W894" s="21" t="s">
        <v>43</v>
      </c>
      <c r="X894" s="21" t="s">
        <v>44</v>
      </c>
      <c r="Z894" s="21" t="s">
        <v>113</v>
      </c>
    </row>
    <row r="895" spans="1:26" x14ac:dyDescent="0.25">
      <c r="A895" s="21" t="str">
        <f t="shared" si="13"/>
        <v>Utillajes</v>
      </c>
      <c r="B895" s="21" t="s">
        <v>3422</v>
      </c>
      <c r="C895" s="21" t="s">
        <v>1005</v>
      </c>
      <c r="D895" s="21" t="s">
        <v>1466</v>
      </c>
      <c r="E895" s="21" t="s">
        <v>3423</v>
      </c>
      <c r="F895" s="21" t="s">
        <v>382</v>
      </c>
      <c r="H895" s="21" t="s">
        <v>38</v>
      </c>
      <c r="K895" s="21" t="s">
        <v>140</v>
      </c>
      <c r="L895" s="23">
        <v>38362</v>
      </c>
      <c r="M895" s="23">
        <v>38362</v>
      </c>
      <c r="P895" s="23">
        <v>38727</v>
      </c>
      <c r="R895" s="23">
        <v>38727</v>
      </c>
      <c r="S895" s="21" t="s">
        <v>41</v>
      </c>
      <c r="U895" s="21" t="s">
        <v>42</v>
      </c>
      <c r="V895" s="21">
        <v>0</v>
      </c>
      <c r="W895" s="21" t="s">
        <v>43</v>
      </c>
      <c r="X895" s="21" t="s">
        <v>44</v>
      </c>
      <c r="Z895" s="21" t="s">
        <v>113</v>
      </c>
    </row>
    <row r="896" spans="1:26" x14ac:dyDescent="0.25">
      <c r="A896" s="21" t="str">
        <f t="shared" si="13"/>
        <v>Utillajes</v>
      </c>
      <c r="B896" s="21" t="s">
        <v>3424</v>
      </c>
      <c r="C896" s="21" t="s">
        <v>1005</v>
      </c>
      <c r="D896" s="21" t="s">
        <v>1166</v>
      </c>
      <c r="E896" s="21" t="s">
        <v>3425</v>
      </c>
      <c r="F896" s="21" t="s">
        <v>105</v>
      </c>
      <c r="H896" s="21" t="s">
        <v>38</v>
      </c>
      <c r="K896" s="21" t="s">
        <v>140</v>
      </c>
      <c r="L896" s="23">
        <v>38362</v>
      </c>
      <c r="M896" s="23">
        <v>38362</v>
      </c>
      <c r="P896" s="23">
        <v>38727</v>
      </c>
      <c r="R896" s="23">
        <v>38727</v>
      </c>
      <c r="S896" s="21" t="s">
        <v>41</v>
      </c>
      <c r="U896" s="21" t="s">
        <v>42</v>
      </c>
      <c r="V896" s="21">
        <v>0</v>
      </c>
      <c r="W896" s="21" t="s">
        <v>43</v>
      </c>
      <c r="X896" s="21" t="s">
        <v>44</v>
      </c>
      <c r="Z896" s="21" t="s">
        <v>113</v>
      </c>
    </row>
    <row r="897" spans="1:26" x14ac:dyDescent="0.25">
      <c r="A897" s="21" t="str">
        <f t="shared" si="13"/>
        <v>Utillajes</v>
      </c>
      <c r="B897" s="21" t="s">
        <v>3426</v>
      </c>
      <c r="C897" s="21" t="s">
        <v>1005</v>
      </c>
      <c r="D897" s="21" t="s">
        <v>3427</v>
      </c>
      <c r="E897" s="21" t="s">
        <v>3428</v>
      </c>
      <c r="F897" s="21" t="s">
        <v>382</v>
      </c>
      <c r="H897" s="21" t="s">
        <v>38</v>
      </c>
      <c r="K897" s="21" t="s">
        <v>140</v>
      </c>
      <c r="L897" s="23">
        <v>38362</v>
      </c>
      <c r="M897" s="23">
        <v>38362</v>
      </c>
      <c r="P897" s="23">
        <v>38727</v>
      </c>
      <c r="R897" s="23">
        <v>38727</v>
      </c>
      <c r="S897" s="21" t="s">
        <v>41</v>
      </c>
      <c r="U897" s="21" t="s">
        <v>42</v>
      </c>
      <c r="V897" s="21">
        <v>0</v>
      </c>
      <c r="W897" s="21" t="s">
        <v>43</v>
      </c>
      <c r="X897" s="21" t="s">
        <v>44</v>
      </c>
      <c r="Z897" s="21" t="s">
        <v>113</v>
      </c>
    </row>
    <row r="898" spans="1:26" x14ac:dyDescent="0.25">
      <c r="A898" s="21" t="str">
        <f t="shared" si="13"/>
        <v>Utillajes</v>
      </c>
      <c r="B898" s="21" t="s">
        <v>3442</v>
      </c>
      <c r="C898" s="21" t="s">
        <v>3443</v>
      </c>
      <c r="D898" s="21" t="s">
        <v>3444</v>
      </c>
      <c r="F898" s="21" t="s">
        <v>105</v>
      </c>
      <c r="G898" s="21" t="s">
        <v>246</v>
      </c>
      <c r="H898" s="21" t="s">
        <v>38</v>
      </c>
      <c r="J898" s="21" t="s">
        <v>139</v>
      </c>
      <c r="K898" s="21" t="s">
        <v>140</v>
      </c>
      <c r="L898" s="23">
        <v>38012</v>
      </c>
      <c r="M898" s="23">
        <v>38015</v>
      </c>
      <c r="S898" s="21" t="s">
        <v>41</v>
      </c>
      <c r="U898" s="21" t="s">
        <v>42</v>
      </c>
      <c r="V898" s="21">
        <v>0</v>
      </c>
      <c r="W898" s="21" t="s">
        <v>43</v>
      </c>
      <c r="X898" s="21" t="s">
        <v>44</v>
      </c>
    </row>
    <row r="899" spans="1:26" x14ac:dyDescent="0.25">
      <c r="A899" s="21" t="str">
        <f t="shared" si="13"/>
        <v>Utillajes</v>
      </c>
      <c r="B899" s="21" t="s">
        <v>3466</v>
      </c>
      <c r="C899" s="21" t="s">
        <v>3467</v>
      </c>
      <c r="D899" s="21" t="s">
        <v>3468</v>
      </c>
      <c r="K899" s="21" t="s">
        <v>108</v>
      </c>
      <c r="L899" s="23">
        <v>42576</v>
      </c>
      <c r="M899" s="23">
        <v>42499</v>
      </c>
      <c r="S899" s="21" t="s">
        <v>3469</v>
      </c>
      <c r="U899" s="21" t="s">
        <v>42</v>
      </c>
      <c r="V899" s="21">
        <v>0</v>
      </c>
      <c r="X899" s="21" t="s">
        <v>44</v>
      </c>
    </row>
    <row r="900" spans="1:26" x14ac:dyDescent="0.25">
      <c r="A900" s="21" t="str">
        <f t="shared" ref="A900:A963" si="14">+IF(A899="",B899,A899)</f>
        <v>Utillajes</v>
      </c>
      <c r="B900" s="21" t="s">
        <v>3470</v>
      </c>
      <c r="C900" s="21" t="s">
        <v>3471</v>
      </c>
      <c r="D900" s="21" t="s">
        <v>3472</v>
      </c>
      <c r="F900" s="21" t="s">
        <v>3473</v>
      </c>
      <c r="H900" s="21" t="s">
        <v>38</v>
      </c>
      <c r="K900" s="21" t="s">
        <v>612</v>
      </c>
      <c r="L900" s="23">
        <v>42802</v>
      </c>
      <c r="M900" s="23">
        <v>42802</v>
      </c>
      <c r="S900" s="21" t="s">
        <v>3474</v>
      </c>
      <c r="U900" s="21" t="s">
        <v>42</v>
      </c>
      <c r="V900" s="21">
        <v>0</v>
      </c>
      <c r="X900" s="21" t="s">
        <v>44</v>
      </c>
    </row>
    <row r="901" spans="1:26" x14ac:dyDescent="0.25">
      <c r="A901" s="21" t="str">
        <f t="shared" si="14"/>
        <v>Utillajes</v>
      </c>
      <c r="B901" s="21" t="s">
        <v>3475</v>
      </c>
      <c r="C901" s="21" t="s">
        <v>3476</v>
      </c>
      <c r="D901" s="21" t="s">
        <v>3477</v>
      </c>
      <c r="F901" s="21" t="s">
        <v>1929</v>
      </c>
      <c r="H901" s="21" t="s">
        <v>38</v>
      </c>
      <c r="K901" s="21" t="s">
        <v>108</v>
      </c>
      <c r="L901" s="23">
        <v>43234</v>
      </c>
      <c r="M901" s="23">
        <v>43236</v>
      </c>
      <c r="S901" s="21" t="s">
        <v>661</v>
      </c>
      <c r="U901" s="21" t="s">
        <v>42</v>
      </c>
      <c r="V901" s="21">
        <v>0</v>
      </c>
      <c r="W901" s="21" t="s">
        <v>844</v>
      </c>
      <c r="X901" s="21" t="s">
        <v>44</v>
      </c>
    </row>
    <row r="902" spans="1:26" ht="33.75" x14ac:dyDescent="0.25">
      <c r="B902" s="20" t="s">
        <v>3960</v>
      </c>
    </row>
    <row r="903" spans="1:26" x14ac:dyDescent="0.25">
      <c r="A903" s="21" t="str">
        <f t="shared" si="14"/>
        <v>Informática</v>
      </c>
      <c r="B903" s="21" t="s">
        <v>3479</v>
      </c>
      <c r="C903" s="21" t="s">
        <v>3480</v>
      </c>
      <c r="F903" s="21" t="s">
        <v>105</v>
      </c>
      <c r="H903" s="21" t="s">
        <v>38</v>
      </c>
      <c r="J903" s="21" t="s">
        <v>125</v>
      </c>
      <c r="K903" s="21" t="s">
        <v>126</v>
      </c>
      <c r="L903" s="23">
        <v>38012</v>
      </c>
      <c r="M903" s="23">
        <v>38028</v>
      </c>
      <c r="S903" s="21" t="s">
        <v>41</v>
      </c>
      <c r="U903" s="21" t="s">
        <v>42</v>
      </c>
      <c r="V903" s="21">
        <v>0</v>
      </c>
      <c r="W903" s="21" t="s">
        <v>128</v>
      </c>
      <c r="X903" s="21" t="s">
        <v>44</v>
      </c>
    </row>
    <row r="904" spans="1:26" x14ac:dyDescent="0.25">
      <c r="A904" s="21" t="str">
        <f t="shared" si="14"/>
        <v>Informática</v>
      </c>
      <c r="B904" s="21" t="s">
        <v>3481</v>
      </c>
      <c r="C904" s="21" t="s">
        <v>3482</v>
      </c>
      <c r="H904" s="21" t="s">
        <v>38</v>
      </c>
      <c r="J904" s="21" t="s">
        <v>139</v>
      </c>
      <c r="K904" s="21" t="s">
        <v>140</v>
      </c>
      <c r="L904" s="23">
        <v>38012</v>
      </c>
      <c r="M904" s="23">
        <v>38028</v>
      </c>
      <c r="S904" s="21" t="s">
        <v>41</v>
      </c>
      <c r="U904" s="21" t="s">
        <v>42</v>
      </c>
      <c r="V904" s="21">
        <v>0</v>
      </c>
      <c r="W904" s="21" t="s">
        <v>43</v>
      </c>
      <c r="X904" s="21" t="s">
        <v>44</v>
      </c>
    </row>
    <row r="905" spans="1:26" x14ac:dyDescent="0.25">
      <c r="A905" s="21" t="str">
        <f t="shared" si="14"/>
        <v>Informática</v>
      </c>
      <c r="B905" s="21" t="s">
        <v>3483</v>
      </c>
      <c r="C905" s="21" t="s">
        <v>3484</v>
      </c>
      <c r="F905" s="21" t="s">
        <v>105</v>
      </c>
      <c r="H905" s="21" t="s">
        <v>38</v>
      </c>
      <c r="J905" s="21" t="s">
        <v>107</v>
      </c>
      <c r="K905" s="21" t="s">
        <v>108</v>
      </c>
      <c r="L905" s="23">
        <v>38012</v>
      </c>
      <c r="M905" s="23">
        <v>38028</v>
      </c>
      <c r="S905" s="21" t="s">
        <v>41</v>
      </c>
      <c r="U905" s="21" t="s">
        <v>111</v>
      </c>
      <c r="V905" s="21">
        <v>0</v>
      </c>
      <c r="W905" s="21" t="s">
        <v>108</v>
      </c>
      <c r="X905" s="21" t="s">
        <v>44</v>
      </c>
    </row>
    <row r="906" spans="1:26" x14ac:dyDescent="0.25">
      <c r="A906" s="21" t="str">
        <f t="shared" si="14"/>
        <v>Informática</v>
      </c>
      <c r="B906" s="21" t="s">
        <v>3485</v>
      </c>
      <c r="C906" s="21" t="s">
        <v>3486</v>
      </c>
      <c r="D906" s="21" t="s">
        <v>3487</v>
      </c>
      <c r="F906" s="21" t="s">
        <v>3488</v>
      </c>
      <c r="K906" s="21" t="s">
        <v>69</v>
      </c>
      <c r="L906" s="23">
        <v>41611</v>
      </c>
      <c r="M906" s="23">
        <v>41611</v>
      </c>
      <c r="S906" s="21" t="s">
        <v>3489</v>
      </c>
      <c r="U906" s="21" t="s">
        <v>42</v>
      </c>
      <c r="V906" s="21">
        <v>0</v>
      </c>
      <c r="X906" s="21" t="s">
        <v>71</v>
      </c>
    </row>
    <row r="907" spans="1:26" ht="33.75" x14ac:dyDescent="0.25">
      <c r="B907" s="20" t="s">
        <v>3958</v>
      </c>
    </row>
    <row r="908" spans="1:26" x14ac:dyDescent="0.25">
      <c r="A908" s="21" t="str">
        <f t="shared" si="14"/>
        <v>Utillajes</v>
      </c>
      <c r="B908" s="21" t="s">
        <v>3502</v>
      </c>
      <c r="C908" s="21" t="s">
        <v>3503</v>
      </c>
      <c r="D908" s="21" t="s">
        <v>3504</v>
      </c>
      <c r="F908" s="21" t="s">
        <v>3505</v>
      </c>
      <c r="G908" s="21" t="s">
        <v>3506</v>
      </c>
      <c r="H908" s="21" t="s">
        <v>38</v>
      </c>
      <c r="J908" s="21" t="s">
        <v>146</v>
      </c>
      <c r="K908" s="21" t="s">
        <v>140</v>
      </c>
      <c r="L908" s="23">
        <v>38012</v>
      </c>
      <c r="M908" s="23">
        <v>38127</v>
      </c>
      <c r="S908" s="21" t="s">
        <v>41</v>
      </c>
      <c r="U908" s="21" t="s">
        <v>42</v>
      </c>
      <c r="V908" s="21">
        <v>0</v>
      </c>
      <c r="W908" s="21" t="s">
        <v>147</v>
      </c>
      <c r="X908" s="21" t="s">
        <v>44</v>
      </c>
    </row>
    <row r="909" spans="1:26" x14ac:dyDescent="0.25">
      <c r="A909" s="21" t="str">
        <f t="shared" si="14"/>
        <v>Utillajes</v>
      </c>
      <c r="B909" s="21" t="s">
        <v>3507</v>
      </c>
      <c r="C909" s="21" t="s">
        <v>3508</v>
      </c>
      <c r="E909" s="21" t="s">
        <v>3509</v>
      </c>
      <c r="F909" s="21" t="s">
        <v>1778</v>
      </c>
      <c r="G909" s="21" t="s">
        <v>3510</v>
      </c>
      <c r="H909" s="21" t="s">
        <v>38</v>
      </c>
      <c r="J909" s="21" t="s">
        <v>146</v>
      </c>
      <c r="K909" s="21" t="s">
        <v>140</v>
      </c>
      <c r="L909" s="23">
        <v>38089</v>
      </c>
      <c r="M909" s="23">
        <v>38090</v>
      </c>
      <c r="S909" s="21" t="s">
        <v>41</v>
      </c>
      <c r="U909" s="21" t="s">
        <v>42</v>
      </c>
      <c r="V909" s="21">
        <v>0</v>
      </c>
      <c r="W909" s="21" t="s">
        <v>147</v>
      </c>
      <c r="X909" s="21" t="s">
        <v>44</v>
      </c>
    </row>
    <row r="910" spans="1:26" x14ac:dyDescent="0.25">
      <c r="A910" s="21" t="str">
        <f t="shared" si="14"/>
        <v>Utillajes</v>
      </c>
      <c r="B910" s="21" t="s">
        <v>3511</v>
      </c>
      <c r="C910" s="21" t="s">
        <v>3512</v>
      </c>
      <c r="D910" s="21" t="s">
        <v>3513</v>
      </c>
      <c r="F910" s="21" t="s">
        <v>1778</v>
      </c>
      <c r="G910" s="21" t="s">
        <v>3514</v>
      </c>
      <c r="H910" s="21" t="s">
        <v>38</v>
      </c>
      <c r="J910" s="21" t="s">
        <v>146</v>
      </c>
      <c r="K910" s="21" t="s">
        <v>140</v>
      </c>
      <c r="L910" s="23">
        <v>38089</v>
      </c>
      <c r="M910" s="23">
        <v>38090</v>
      </c>
      <c r="S910" s="21" t="s">
        <v>41</v>
      </c>
      <c r="U910" s="21" t="s">
        <v>42</v>
      </c>
      <c r="V910" s="21">
        <v>0</v>
      </c>
      <c r="W910" s="21" t="s">
        <v>147</v>
      </c>
      <c r="X910" s="21" t="s">
        <v>44</v>
      </c>
    </row>
    <row r="911" spans="1:26" x14ac:dyDescent="0.25">
      <c r="A911" s="21" t="str">
        <f t="shared" si="14"/>
        <v>Utillajes</v>
      </c>
      <c r="B911" s="21" t="s">
        <v>3515</v>
      </c>
      <c r="C911" s="21" t="s">
        <v>3516</v>
      </c>
      <c r="D911" s="21" t="s">
        <v>3517</v>
      </c>
      <c r="E911" s="21" t="s">
        <v>3518</v>
      </c>
      <c r="F911" s="21" t="s">
        <v>1778</v>
      </c>
      <c r="G911" s="21" t="s">
        <v>3519</v>
      </c>
      <c r="H911" s="21" t="s">
        <v>38</v>
      </c>
      <c r="J911" s="21" t="s">
        <v>146</v>
      </c>
      <c r="K911" s="21" t="s">
        <v>140</v>
      </c>
      <c r="L911" s="23">
        <v>38089</v>
      </c>
      <c r="M911" s="23">
        <v>38090</v>
      </c>
      <c r="S911" s="21" t="s">
        <v>41</v>
      </c>
      <c r="U911" s="21" t="s">
        <v>42</v>
      </c>
      <c r="V911" s="21">
        <v>0</v>
      </c>
      <c r="W911" s="21" t="s">
        <v>147</v>
      </c>
      <c r="X911" s="21" t="s">
        <v>44</v>
      </c>
    </row>
    <row r="912" spans="1:26" x14ac:dyDescent="0.25">
      <c r="A912" s="21" t="str">
        <f t="shared" si="14"/>
        <v>Utillajes</v>
      </c>
      <c r="B912" s="21" t="s">
        <v>3520</v>
      </c>
      <c r="C912" s="21" t="s">
        <v>3521</v>
      </c>
      <c r="D912" s="21" t="s">
        <v>3522</v>
      </c>
      <c r="F912" s="21" t="s">
        <v>1778</v>
      </c>
      <c r="G912" s="21" t="s">
        <v>3523</v>
      </c>
      <c r="H912" s="21" t="s">
        <v>38</v>
      </c>
      <c r="J912" s="21" t="s">
        <v>146</v>
      </c>
      <c r="K912" s="21" t="s">
        <v>140</v>
      </c>
      <c r="L912" s="23">
        <v>38089</v>
      </c>
      <c r="M912" s="23">
        <v>38090</v>
      </c>
      <c r="S912" s="21" t="s">
        <v>41</v>
      </c>
      <c r="U912" s="21" t="s">
        <v>42</v>
      </c>
      <c r="V912" s="21">
        <v>0</v>
      </c>
      <c r="W912" s="21" t="s">
        <v>147</v>
      </c>
      <c r="X912" s="21" t="s">
        <v>44</v>
      </c>
    </row>
    <row r="913" spans="1:24" x14ac:dyDescent="0.25">
      <c r="A913" s="21" t="str">
        <f t="shared" si="14"/>
        <v>Utillajes</v>
      </c>
      <c r="B913" s="21" t="s">
        <v>3524</v>
      </c>
      <c r="C913" s="21" t="s">
        <v>3525</v>
      </c>
      <c r="D913" s="21" t="s">
        <v>3526</v>
      </c>
      <c r="F913" s="21" t="s">
        <v>1778</v>
      </c>
      <c r="G913" s="21" t="s">
        <v>3527</v>
      </c>
      <c r="H913" s="21" t="s">
        <v>38</v>
      </c>
      <c r="J913" s="21" t="s">
        <v>146</v>
      </c>
      <c r="K913" s="21" t="s">
        <v>140</v>
      </c>
      <c r="L913" s="23">
        <v>38089</v>
      </c>
      <c r="M913" s="23">
        <v>38090</v>
      </c>
      <c r="S913" s="21" t="s">
        <v>41</v>
      </c>
      <c r="U913" s="21" t="s">
        <v>42</v>
      </c>
      <c r="V913" s="21">
        <v>0</v>
      </c>
      <c r="W913" s="21" t="s">
        <v>147</v>
      </c>
      <c r="X913" s="21" t="s">
        <v>44</v>
      </c>
    </row>
    <row r="914" spans="1:24" x14ac:dyDescent="0.25">
      <c r="A914" s="21" t="str">
        <f t="shared" si="14"/>
        <v>Utillajes</v>
      </c>
      <c r="B914" s="21" t="s">
        <v>3528</v>
      </c>
      <c r="C914" s="21" t="s">
        <v>3529</v>
      </c>
      <c r="D914" s="21" t="s">
        <v>3530</v>
      </c>
      <c r="F914" s="21" t="s">
        <v>1778</v>
      </c>
      <c r="G914" s="21" t="s">
        <v>3531</v>
      </c>
      <c r="H914" s="21" t="s">
        <v>38</v>
      </c>
      <c r="J914" s="21" t="s">
        <v>146</v>
      </c>
      <c r="K914" s="21" t="s">
        <v>140</v>
      </c>
      <c r="L914" s="23">
        <v>38089</v>
      </c>
      <c r="M914" s="23">
        <v>38090</v>
      </c>
      <c r="S914" s="21" t="s">
        <v>41</v>
      </c>
      <c r="U914" s="21" t="s">
        <v>42</v>
      </c>
      <c r="V914" s="21">
        <v>0</v>
      </c>
      <c r="W914" s="21" t="s">
        <v>147</v>
      </c>
      <c r="X914" s="21" t="s">
        <v>44</v>
      </c>
    </row>
    <row r="915" spans="1:24" x14ac:dyDescent="0.25">
      <c r="A915" s="21" t="str">
        <f t="shared" si="14"/>
        <v>Utillajes</v>
      </c>
      <c r="B915" s="21" t="s">
        <v>3532</v>
      </c>
      <c r="C915" s="21" t="s">
        <v>3533</v>
      </c>
      <c r="D915" s="21" t="s">
        <v>3534</v>
      </c>
      <c r="F915" s="21" t="s">
        <v>1778</v>
      </c>
      <c r="G915" s="21" t="s">
        <v>3535</v>
      </c>
      <c r="H915" s="21" t="s">
        <v>38</v>
      </c>
      <c r="J915" s="21" t="s">
        <v>146</v>
      </c>
      <c r="K915" s="21" t="s">
        <v>140</v>
      </c>
      <c r="L915" s="23">
        <v>38089</v>
      </c>
      <c r="M915" s="23">
        <v>38090</v>
      </c>
      <c r="S915" s="21" t="s">
        <v>41</v>
      </c>
      <c r="U915" s="21" t="s">
        <v>42</v>
      </c>
      <c r="V915" s="21">
        <v>0</v>
      </c>
      <c r="W915" s="21" t="s">
        <v>147</v>
      </c>
      <c r="X915" s="21" t="s">
        <v>44</v>
      </c>
    </row>
    <row r="916" spans="1:24" x14ac:dyDescent="0.25">
      <c r="A916" s="21" t="str">
        <f t="shared" si="14"/>
        <v>Utillajes</v>
      </c>
      <c r="B916" s="21" t="s">
        <v>3536</v>
      </c>
      <c r="C916" s="21" t="s">
        <v>3537</v>
      </c>
      <c r="D916" s="21" t="s">
        <v>3538</v>
      </c>
      <c r="F916" s="21" t="s">
        <v>1778</v>
      </c>
      <c r="G916" s="21" t="s">
        <v>3539</v>
      </c>
      <c r="H916" s="21" t="s">
        <v>38</v>
      </c>
      <c r="J916" s="21" t="s">
        <v>146</v>
      </c>
      <c r="K916" s="21" t="s">
        <v>140</v>
      </c>
      <c r="L916" s="23">
        <v>38089</v>
      </c>
      <c r="M916" s="23">
        <v>38090</v>
      </c>
      <c r="S916" s="21" t="s">
        <v>41</v>
      </c>
      <c r="U916" s="21" t="s">
        <v>42</v>
      </c>
      <c r="V916" s="21">
        <v>0</v>
      </c>
      <c r="W916" s="21" t="s">
        <v>147</v>
      </c>
      <c r="X916" s="21" t="s">
        <v>44</v>
      </c>
    </row>
    <row r="917" spans="1:24" x14ac:dyDescent="0.25">
      <c r="A917" s="21" t="str">
        <f t="shared" si="14"/>
        <v>Utillajes</v>
      </c>
      <c r="B917" s="21" t="s">
        <v>3540</v>
      </c>
      <c r="C917" s="21" t="s">
        <v>3541</v>
      </c>
      <c r="D917" s="21" t="s">
        <v>3542</v>
      </c>
      <c r="F917" s="21" t="s">
        <v>1778</v>
      </c>
      <c r="G917" s="21" t="s">
        <v>3543</v>
      </c>
      <c r="H917" s="21" t="s">
        <v>38</v>
      </c>
      <c r="J917" s="21" t="s">
        <v>146</v>
      </c>
      <c r="K917" s="21" t="s">
        <v>140</v>
      </c>
      <c r="L917" s="23">
        <v>38089</v>
      </c>
      <c r="M917" s="23">
        <v>38090</v>
      </c>
      <c r="S917" s="21" t="s">
        <v>41</v>
      </c>
      <c r="U917" s="21" t="s">
        <v>42</v>
      </c>
      <c r="V917" s="21">
        <v>0</v>
      </c>
      <c r="W917" s="21" t="s">
        <v>147</v>
      </c>
      <c r="X917" s="21" t="s">
        <v>44</v>
      </c>
    </row>
    <row r="918" spans="1:24" x14ac:dyDescent="0.25">
      <c r="A918" s="21" t="str">
        <f t="shared" si="14"/>
        <v>Utillajes</v>
      </c>
      <c r="B918" s="21" t="s">
        <v>3544</v>
      </c>
      <c r="C918" s="21" t="s">
        <v>3545</v>
      </c>
      <c r="D918" s="21" t="s">
        <v>3546</v>
      </c>
      <c r="F918" s="21" t="s">
        <v>1778</v>
      </c>
      <c r="G918" s="21" t="s">
        <v>3547</v>
      </c>
      <c r="H918" s="21" t="s">
        <v>38</v>
      </c>
      <c r="J918" s="21" t="s">
        <v>146</v>
      </c>
      <c r="K918" s="21" t="s">
        <v>140</v>
      </c>
      <c r="L918" s="23">
        <v>38089</v>
      </c>
      <c r="M918" s="23">
        <v>38090</v>
      </c>
      <c r="S918" s="21" t="s">
        <v>41</v>
      </c>
      <c r="U918" s="21" t="s">
        <v>42</v>
      </c>
      <c r="V918" s="21">
        <v>0</v>
      </c>
      <c r="W918" s="21" t="s">
        <v>147</v>
      </c>
      <c r="X918" s="21" t="s">
        <v>44</v>
      </c>
    </row>
    <row r="919" spans="1:24" x14ac:dyDescent="0.25">
      <c r="A919" s="21" t="str">
        <f t="shared" si="14"/>
        <v>Utillajes</v>
      </c>
      <c r="B919" s="21" t="s">
        <v>3548</v>
      </c>
      <c r="C919" s="21" t="s">
        <v>3549</v>
      </c>
      <c r="D919" s="21" t="s">
        <v>3550</v>
      </c>
      <c r="F919" s="21" t="s">
        <v>1778</v>
      </c>
      <c r="G919" s="21" t="s">
        <v>3551</v>
      </c>
      <c r="H919" s="21" t="s">
        <v>38</v>
      </c>
      <c r="J919" s="21" t="s">
        <v>146</v>
      </c>
      <c r="K919" s="21" t="s">
        <v>140</v>
      </c>
      <c r="L919" s="23">
        <v>38089</v>
      </c>
      <c r="M919" s="23">
        <v>38090</v>
      </c>
      <c r="S919" s="21" t="s">
        <v>41</v>
      </c>
      <c r="U919" s="21" t="s">
        <v>42</v>
      </c>
      <c r="V919" s="21">
        <v>0</v>
      </c>
      <c r="W919" s="21" t="s">
        <v>147</v>
      </c>
      <c r="X919" s="21" t="s">
        <v>44</v>
      </c>
    </row>
    <row r="920" spans="1:24" x14ac:dyDescent="0.25">
      <c r="A920" s="21" t="str">
        <f t="shared" si="14"/>
        <v>Utillajes</v>
      </c>
      <c r="B920" s="21" t="s">
        <v>3552</v>
      </c>
      <c r="C920" s="21" t="s">
        <v>3553</v>
      </c>
      <c r="D920" s="21" t="s">
        <v>3554</v>
      </c>
      <c r="E920" s="21" t="s">
        <v>3555</v>
      </c>
      <c r="F920" s="21" t="s">
        <v>1778</v>
      </c>
      <c r="G920" s="21" t="s">
        <v>3556</v>
      </c>
      <c r="H920" s="21" t="s">
        <v>38</v>
      </c>
      <c r="J920" s="21" t="s">
        <v>146</v>
      </c>
      <c r="K920" s="21" t="s">
        <v>140</v>
      </c>
      <c r="L920" s="23">
        <v>38089</v>
      </c>
      <c r="M920" s="23">
        <v>38090</v>
      </c>
      <c r="S920" s="21" t="s">
        <v>41</v>
      </c>
      <c r="U920" s="21" t="s">
        <v>42</v>
      </c>
      <c r="V920" s="21">
        <v>0</v>
      </c>
      <c r="W920" s="21" t="s">
        <v>147</v>
      </c>
      <c r="X920" s="21" t="s">
        <v>44</v>
      </c>
    </row>
    <row r="921" spans="1:24" x14ac:dyDescent="0.25">
      <c r="A921" s="21" t="str">
        <f t="shared" si="14"/>
        <v>Utillajes</v>
      </c>
      <c r="B921" s="21" t="s">
        <v>3557</v>
      </c>
      <c r="C921" s="21" t="s">
        <v>3558</v>
      </c>
      <c r="D921" s="21" t="s">
        <v>3559</v>
      </c>
      <c r="E921" s="21" t="s">
        <v>3560</v>
      </c>
      <c r="F921" s="21" t="s">
        <v>1801</v>
      </c>
      <c r="H921" s="21" t="s">
        <v>38</v>
      </c>
      <c r="J921" s="21" t="s">
        <v>146</v>
      </c>
      <c r="K921" s="21" t="s">
        <v>140</v>
      </c>
      <c r="L921" s="23">
        <v>38432</v>
      </c>
      <c r="M921" s="23">
        <v>38432</v>
      </c>
      <c r="S921" s="21" t="s">
        <v>41</v>
      </c>
      <c r="U921" s="21" t="s">
        <v>42</v>
      </c>
      <c r="V921" s="21">
        <v>0</v>
      </c>
      <c r="W921" s="21" t="s">
        <v>720</v>
      </c>
      <c r="X921" s="21" t="s">
        <v>44</v>
      </c>
    </row>
    <row r="922" spans="1:24" x14ac:dyDescent="0.25">
      <c r="A922" s="21" t="str">
        <f t="shared" si="14"/>
        <v>Utillajes</v>
      </c>
      <c r="B922" s="21" t="s">
        <v>3561</v>
      </c>
      <c r="C922" s="21" t="s">
        <v>3562</v>
      </c>
      <c r="D922" s="21" t="s">
        <v>3563</v>
      </c>
      <c r="E922" s="21" t="s">
        <v>3564</v>
      </c>
      <c r="F922" s="21" t="s">
        <v>1778</v>
      </c>
      <c r="H922" s="21" t="s">
        <v>38</v>
      </c>
      <c r="J922" s="21" t="s">
        <v>146</v>
      </c>
      <c r="K922" s="21" t="s">
        <v>140</v>
      </c>
      <c r="L922" s="23">
        <v>38425</v>
      </c>
      <c r="M922" s="23">
        <v>38427</v>
      </c>
      <c r="S922" s="21" t="s">
        <v>41</v>
      </c>
      <c r="U922" s="21" t="s">
        <v>42</v>
      </c>
      <c r="V922" s="21">
        <v>0</v>
      </c>
      <c r="W922" s="21" t="s">
        <v>720</v>
      </c>
      <c r="X922" s="21" t="s">
        <v>44</v>
      </c>
    </row>
    <row r="923" spans="1:24" x14ac:dyDescent="0.25">
      <c r="A923" s="21" t="str">
        <f t="shared" si="14"/>
        <v>Utillajes</v>
      </c>
      <c r="B923" s="21" t="s">
        <v>3565</v>
      </c>
      <c r="C923" s="21" t="s">
        <v>3566</v>
      </c>
      <c r="D923" s="21" t="s">
        <v>3567</v>
      </c>
      <c r="E923" s="21" t="s">
        <v>3568</v>
      </c>
      <c r="F923" s="21" t="s">
        <v>1778</v>
      </c>
      <c r="H923" s="21" t="s">
        <v>38</v>
      </c>
      <c r="J923" s="21" t="s">
        <v>146</v>
      </c>
      <c r="K923" s="21" t="s">
        <v>140</v>
      </c>
      <c r="L923" s="23">
        <v>38425</v>
      </c>
      <c r="M923" s="23">
        <v>38427</v>
      </c>
      <c r="S923" s="21" t="s">
        <v>41</v>
      </c>
      <c r="U923" s="21" t="s">
        <v>42</v>
      </c>
      <c r="V923" s="21">
        <v>0</v>
      </c>
      <c r="W923" s="21" t="s">
        <v>720</v>
      </c>
      <c r="X923" s="21" t="s">
        <v>44</v>
      </c>
    </row>
    <row r="924" spans="1:24" x14ac:dyDescent="0.25">
      <c r="A924" s="21" t="str">
        <f t="shared" si="14"/>
        <v>Utillajes</v>
      </c>
      <c r="B924" s="21" t="s">
        <v>3569</v>
      </c>
      <c r="C924" s="21" t="s">
        <v>3570</v>
      </c>
      <c r="E924" s="21" t="s">
        <v>3571</v>
      </c>
      <c r="F924" s="21" t="s">
        <v>1778</v>
      </c>
      <c r="H924" s="21" t="s">
        <v>38</v>
      </c>
      <c r="J924" s="21" t="s">
        <v>146</v>
      </c>
      <c r="K924" s="21" t="s">
        <v>140</v>
      </c>
      <c r="L924" s="23">
        <v>38425</v>
      </c>
      <c r="M924" s="23">
        <v>38427</v>
      </c>
      <c r="S924" s="21" t="s">
        <v>41</v>
      </c>
      <c r="U924" s="21" t="s">
        <v>42</v>
      </c>
      <c r="V924" s="21">
        <v>0</v>
      </c>
      <c r="W924" s="21" t="s">
        <v>720</v>
      </c>
      <c r="X924" s="21" t="s">
        <v>44</v>
      </c>
    </row>
    <row r="925" spans="1:24" x14ac:dyDescent="0.25">
      <c r="A925" s="21" t="str">
        <f t="shared" si="14"/>
        <v>Utillajes</v>
      </c>
      <c r="B925" s="21" t="s">
        <v>3572</v>
      </c>
      <c r="C925" s="21" t="s">
        <v>3573</v>
      </c>
      <c r="D925" s="21" t="s">
        <v>3574</v>
      </c>
      <c r="E925" s="21" t="s">
        <v>3575</v>
      </c>
      <c r="F925" s="21" t="s">
        <v>1778</v>
      </c>
      <c r="H925" s="21" t="s">
        <v>38</v>
      </c>
      <c r="J925" s="21" t="s">
        <v>146</v>
      </c>
      <c r="K925" s="21" t="s">
        <v>140</v>
      </c>
      <c r="L925" s="23">
        <v>38425</v>
      </c>
      <c r="M925" s="23">
        <v>38427</v>
      </c>
      <c r="S925" s="21" t="s">
        <v>41</v>
      </c>
      <c r="U925" s="21" t="s">
        <v>42</v>
      </c>
      <c r="V925" s="21">
        <v>0</v>
      </c>
      <c r="W925" s="21" t="s">
        <v>720</v>
      </c>
      <c r="X925" s="21" t="s">
        <v>44</v>
      </c>
    </row>
    <row r="926" spans="1:24" x14ac:dyDescent="0.25">
      <c r="A926" s="21" t="str">
        <f t="shared" si="14"/>
        <v>Utillajes</v>
      </c>
      <c r="B926" s="21" t="s">
        <v>3576</v>
      </c>
      <c r="C926" s="21" t="s">
        <v>3577</v>
      </c>
      <c r="E926" s="21" t="s">
        <v>3578</v>
      </c>
      <c r="F926" s="21" t="s">
        <v>1778</v>
      </c>
      <c r="H926" s="21" t="s">
        <v>38</v>
      </c>
      <c r="J926" s="21" t="s">
        <v>146</v>
      </c>
      <c r="K926" s="21" t="s">
        <v>140</v>
      </c>
      <c r="L926" s="23">
        <v>38425</v>
      </c>
      <c r="M926" s="23">
        <v>38427</v>
      </c>
      <c r="S926" s="21" t="s">
        <v>41</v>
      </c>
      <c r="U926" s="21" t="s">
        <v>42</v>
      </c>
      <c r="V926" s="21">
        <v>0</v>
      </c>
      <c r="W926" s="21" t="s">
        <v>720</v>
      </c>
      <c r="X926" s="21" t="s">
        <v>44</v>
      </c>
    </row>
    <row r="927" spans="1:24" x14ac:dyDescent="0.25">
      <c r="A927" s="21" t="str">
        <f t="shared" si="14"/>
        <v>Utillajes</v>
      </c>
      <c r="B927" s="21" t="s">
        <v>3579</v>
      </c>
      <c r="C927" s="21" t="s">
        <v>3580</v>
      </c>
      <c r="D927" s="21" t="s">
        <v>3581</v>
      </c>
      <c r="E927" s="21" t="s">
        <v>3582</v>
      </c>
      <c r="F927" s="21" t="s">
        <v>1778</v>
      </c>
      <c r="H927" s="21" t="s">
        <v>38</v>
      </c>
      <c r="J927" s="21" t="s">
        <v>146</v>
      </c>
      <c r="K927" s="21" t="s">
        <v>140</v>
      </c>
      <c r="L927" s="23">
        <v>38425</v>
      </c>
      <c r="M927" s="23">
        <v>38427</v>
      </c>
      <c r="S927" s="21" t="s">
        <v>41</v>
      </c>
      <c r="U927" s="21" t="s">
        <v>42</v>
      </c>
      <c r="V927" s="21">
        <v>0</v>
      </c>
      <c r="W927" s="21" t="s">
        <v>720</v>
      </c>
      <c r="X927" s="21" t="s">
        <v>44</v>
      </c>
    </row>
    <row r="928" spans="1:24" x14ac:dyDescent="0.25">
      <c r="A928" s="21" t="str">
        <f t="shared" si="14"/>
        <v>Utillajes</v>
      </c>
      <c r="B928" s="21" t="s">
        <v>3583</v>
      </c>
      <c r="C928" s="21" t="s">
        <v>3584</v>
      </c>
      <c r="E928" s="21" t="s">
        <v>3585</v>
      </c>
      <c r="F928" s="21" t="s">
        <v>1778</v>
      </c>
      <c r="H928" s="21" t="s">
        <v>38</v>
      </c>
      <c r="J928" s="21" t="s">
        <v>146</v>
      </c>
      <c r="K928" s="21" t="s">
        <v>140</v>
      </c>
      <c r="L928" s="23">
        <v>38425</v>
      </c>
      <c r="M928" s="23">
        <v>38427</v>
      </c>
      <c r="S928" s="21" t="s">
        <v>41</v>
      </c>
      <c r="U928" s="21" t="s">
        <v>42</v>
      </c>
      <c r="V928" s="21">
        <v>0</v>
      </c>
      <c r="W928" s="21" t="s">
        <v>720</v>
      </c>
      <c r="X928" s="21" t="s">
        <v>44</v>
      </c>
    </row>
    <row r="929" spans="1:24" x14ac:dyDescent="0.25">
      <c r="A929" s="21" t="str">
        <f t="shared" si="14"/>
        <v>Utillajes</v>
      </c>
      <c r="B929" s="21" t="s">
        <v>3586</v>
      </c>
      <c r="C929" s="21" t="s">
        <v>3587</v>
      </c>
      <c r="E929" s="21" t="s">
        <v>3588</v>
      </c>
      <c r="F929" s="21" t="s">
        <v>1778</v>
      </c>
      <c r="H929" s="21" t="s">
        <v>38</v>
      </c>
      <c r="J929" s="21" t="s">
        <v>146</v>
      </c>
      <c r="K929" s="21" t="s">
        <v>140</v>
      </c>
      <c r="L929" s="23">
        <v>38425</v>
      </c>
      <c r="M929" s="23">
        <v>38427</v>
      </c>
      <c r="S929" s="21" t="s">
        <v>41</v>
      </c>
      <c r="U929" s="21" t="s">
        <v>42</v>
      </c>
      <c r="V929" s="21">
        <v>0</v>
      </c>
      <c r="W929" s="21" t="s">
        <v>720</v>
      </c>
      <c r="X929" s="21" t="s">
        <v>44</v>
      </c>
    </row>
    <row r="930" spans="1:24" x14ac:dyDescent="0.25">
      <c r="A930" s="21" t="str">
        <f t="shared" si="14"/>
        <v>Utillajes</v>
      </c>
      <c r="B930" s="21" t="s">
        <v>3589</v>
      </c>
      <c r="C930" s="21" t="s">
        <v>3590</v>
      </c>
      <c r="D930" s="21" t="s">
        <v>3591</v>
      </c>
      <c r="E930" s="21" t="s">
        <v>3592</v>
      </c>
      <c r="F930" s="21" t="s">
        <v>1778</v>
      </c>
      <c r="H930" s="21" t="s">
        <v>38</v>
      </c>
      <c r="J930" s="21" t="s">
        <v>146</v>
      </c>
      <c r="K930" s="21" t="s">
        <v>140</v>
      </c>
      <c r="L930" s="23">
        <v>38425</v>
      </c>
      <c r="M930" s="23">
        <v>38427</v>
      </c>
      <c r="S930" s="21" t="s">
        <v>41</v>
      </c>
      <c r="U930" s="21" t="s">
        <v>42</v>
      </c>
      <c r="V930" s="21">
        <v>0</v>
      </c>
      <c r="W930" s="21" t="s">
        <v>720</v>
      </c>
      <c r="X930" s="21" t="s">
        <v>44</v>
      </c>
    </row>
    <row r="931" spans="1:24" x14ac:dyDescent="0.25">
      <c r="A931" s="21" t="str">
        <f t="shared" si="14"/>
        <v>Utillajes</v>
      </c>
      <c r="B931" s="21" t="s">
        <v>3593</v>
      </c>
      <c r="C931" s="21" t="s">
        <v>3594</v>
      </c>
      <c r="E931" s="21" t="s">
        <v>3595</v>
      </c>
      <c r="F931" s="21" t="s">
        <v>1778</v>
      </c>
      <c r="H931" s="21" t="s">
        <v>38</v>
      </c>
      <c r="J931" s="21" t="s">
        <v>146</v>
      </c>
      <c r="K931" s="21" t="s">
        <v>140</v>
      </c>
      <c r="L931" s="23">
        <v>38425</v>
      </c>
      <c r="M931" s="23">
        <v>38427</v>
      </c>
      <c r="S931" s="21" t="s">
        <v>41</v>
      </c>
      <c r="U931" s="21" t="s">
        <v>42</v>
      </c>
      <c r="V931" s="21">
        <v>0</v>
      </c>
      <c r="W931" s="21" t="s">
        <v>720</v>
      </c>
      <c r="X931" s="21" t="s">
        <v>44</v>
      </c>
    </row>
    <row r="932" spans="1:24" x14ac:dyDescent="0.25">
      <c r="A932" s="21" t="str">
        <f t="shared" si="14"/>
        <v>Utillajes</v>
      </c>
      <c r="B932" s="21" t="s">
        <v>3596</v>
      </c>
      <c r="C932" s="21" t="s">
        <v>3597</v>
      </c>
      <c r="D932" s="21" t="s">
        <v>3598</v>
      </c>
      <c r="E932" s="21" t="s">
        <v>3599</v>
      </c>
      <c r="F932" s="21" t="s">
        <v>1778</v>
      </c>
      <c r="H932" s="21" t="s">
        <v>38</v>
      </c>
      <c r="J932" s="21" t="s">
        <v>146</v>
      </c>
      <c r="K932" s="21" t="s">
        <v>140</v>
      </c>
      <c r="L932" s="23">
        <v>38425</v>
      </c>
      <c r="M932" s="23">
        <v>38427</v>
      </c>
      <c r="S932" s="21" t="s">
        <v>41</v>
      </c>
      <c r="U932" s="21" t="s">
        <v>42</v>
      </c>
      <c r="V932" s="21">
        <v>0</v>
      </c>
      <c r="W932" s="21" t="s">
        <v>720</v>
      </c>
      <c r="X932" s="21" t="s">
        <v>44</v>
      </c>
    </row>
    <row r="933" spans="1:24" x14ac:dyDescent="0.25">
      <c r="A933" s="21" t="str">
        <f t="shared" si="14"/>
        <v>Utillajes</v>
      </c>
      <c r="B933" s="21" t="s">
        <v>3600</v>
      </c>
      <c r="C933" s="21" t="s">
        <v>3601</v>
      </c>
      <c r="E933" s="21" t="s">
        <v>3602</v>
      </c>
      <c r="F933" s="21" t="s">
        <v>1778</v>
      </c>
      <c r="H933" s="21" t="s">
        <v>38</v>
      </c>
      <c r="J933" s="21" t="s">
        <v>146</v>
      </c>
      <c r="K933" s="21" t="s">
        <v>140</v>
      </c>
      <c r="L933" s="23">
        <v>38425</v>
      </c>
      <c r="M933" s="23">
        <v>38427</v>
      </c>
      <c r="S933" s="21" t="s">
        <v>41</v>
      </c>
      <c r="U933" s="21" t="s">
        <v>42</v>
      </c>
      <c r="V933" s="21">
        <v>0</v>
      </c>
      <c r="W933" s="21" t="s">
        <v>720</v>
      </c>
      <c r="X933" s="21" t="s">
        <v>44</v>
      </c>
    </row>
    <row r="934" spans="1:24" x14ac:dyDescent="0.25">
      <c r="A934" s="21" t="str">
        <f t="shared" si="14"/>
        <v>Utillajes</v>
      </c>
      <c r="B934" s="21" t="s">
        <v>3603</v>
      </c>
      <c r="C934" s="21" t="s">
        <v>3604</v>
      </c>
      <c r="E934" s="21" t="s">
        <v>3605</v>
      </c>
      <c r="F934" s="21" t="s">
        <v>1778</v>
      </c>
      <c r="H934" s="21" t="s">
        <v>38</v>
      </c>
      <c r="J934" s="21" t="s">
        <v>146</v>
      </c>
      <c r="K934" s="21" t="s">
        <v>140</v>
      </c>
      <c r="L934" s="23">
        <v>38425</v>
      </c>
      <c r="M934" s="23">
        <v>38427</v>
      </c>
      <c r="S934" s="21" t="s">
        <v>41</v>
      </c>
      <c r="U934" s="21" t="s">
        <v>42</v>
      </c>
      <c r="V934" s="21">
        <v>0</v>
      </c>
      <c r="W934" s="21" t="s">
        <v>720</v>
      </c>
      <c r="X934" s="21" t="s">
        <v>44</v>
      </c>
    </row>
    <row r="935" spans="1:24" x14ac:dyDescent="0.25">
      <c r="A935" s="21" t="str">
        <f t="shared" si="14"/>
        <v>Utillajes</v>
      </c>
      <c r="B935" s="21" t="s">
        <v>3606</v>
      </c>
      <c r="C935" s="21" t="s">
        <v>3607</v>
      </c>
      <c r="D935" s="21" t="s">
        <v>3608</v>
      </c>
      <c r="E935" s="21" t="s">
        <v>3609</v>
      </c>
      <c r="F935" s="21" t="s">
        <v>1778</v>
      </c>
      <c r="H935" s="21" t="s">
        <v>38</v>
      </c>
      <c r="J935" s="21" t="s">
        <v>146</v>
      </c>
      <c r="K935" s="21" t="s">
        <v>140</v>
      </c>
      <c r="L935" s="23">
        <v>38425</v>
      </c>
      <c r="M935" s="23">
        <v>38427</v>
      </c>
      <c r="S935" s="21" t="s">
        <v>41</v>
      </c>
      <c r="U935" s="21" t="s">
        <v>42</v>
      </c>
      <c r="V935" s="21">
        <v>0</v>
      </c>
      <c r="W935" s="21" t="s">
        <v>720</v>
      </c>
      <c r="X935" s="21" t="s">
        <v>44</v>
      </c>
    </row>
    <row r="936" spans="1:24" x14ac:dyDescent="0.25">
      <c r="A936" s="21" t="str">
        <f t="shared" si="14"/>
        <v>Utillajes</v>
      </c>
      <c r="B936" s="21" t="s">
        <v>3610</v>
      </c>
      <c r="C936" s="21" t="s">
        <v>3611</v>
      </c>
      <c r="E936" s="21" t="s">
        <v>3612</v>
      </c>
      <c r="F936" s="21" t="s">
        <v>1778</v>
      </c>
      <c r="H936" s="21" t="s">
        <v>38</v>
      </c>
      <c r="J936" s="21" t="s">
        <v>146</v>
      </c>
      <c r="K936" s="21" t="s">
        <v>140</v>
      </c>
      <c r="L936" s="23">
        <v>38425</v>
      </c>
      <c r="M936" s="23">
        <v>38427</v>
      </c>
      <c r="S936" s="21" t="s">
        <v>41</v>
      </c>
      <c r="U936" s="21" t="s">
        <v>42</v>
      </c>
      <c r="V936" s="21">
        <v>0</v>
      </c>
      <c r="W936" s="21" t="s">
        <v>720</v>
      </c>
      <c r="X936" s="21" t="s">
        <v>44</v>
      </c>
    </row>
    <row r="937" spans="1:24" x14ac:dyDescent="0.25">
      <c r="A937" s="21" t="str">
        <f t="shared" si="14"/>
        <v>Utillajes</v>
      </c>
      <c r="B937" s="21" t="s">
        <v>3613</v>
      </c>
      <c r="C937" s="21" t="s">
        <v>3614</v>
      </c>
      <c r="D937" s="21" t="s">
        <v>3615</v>
      </c>
      <c r="E937" s="21" t="s">
        <v>3616</v>
      </c>
      <c r="F937" s="21" t="s">
        <v>1778</v>
      </c>
      <c r="H937" s="21" t="s">
        <v>38</v>
      </c>
      <c r="J937" s="21" t="s">
        <v>146</v>
      </c>
      <c r="K937" s="21" t="s">
        <v>140</v>
      </c>
      <c r="L937" s="23">
        <v>38425</v>
      </c>
      <c r="M937" s="23">
        <v>38427</v>
      </c>
      <c r="S937" s="21" t="s">
        <v>41</v>
      </c>
      <c r="U937" s="21" t="s">
        <v>42</v>
      </c>
      <c r="V937" s="21">
        <v>0</v>
      </c>
      <c r="W937" s="21" t="s">
        <v>720</v>
      </c>
      <c r="X937" s="21" t="s">
        <v>44</v>
      </c>
    </row>
    <row r="938" spans="1:24" x14ac:dyDescent="0.25">
      <c r="A938" s="21" t="str">
        <f t="shared" si="14"/>
        <v>Utillajes</v>
      </c>
      <c r="B938" s="21" t="s">
        <v>3617</v>
      </c>
      <c r="C938" s="21" t="s">
        <v>3618</v>
      </c>
      <c r="D938" s="21" t="s">
        <v>3619</v>
      </c>
      <c r="E938" s="21" t="s">
        <v>3620</v>
      </c>
      <c r="F938" s="21" t="s">
        <v>1778</v>
      </c>
      <c r="H938" s="21" t="s">
        <v>38</v>
      </c>
      <c r="J938" s="21" t="s">
        <v>146</v>
      </c>
      <c r="K938" s="21" t="s">
        <v>140</v>
      </c>
      <c r="L938" s="23">
        <v>38425</v>
      </c>
      <c r="M938" s="23">
        <v>38427</v>
      </c>
      <c r="S938" s="21" t="s">
        <v>41</v>
      </c>
      <c r="U938" s="21" t="s">
        <v>42</v>
      </c>
      <c r="V938" s="21">
        <v>0</v>
      </c>
      <c r="W938" s="21" t="s">
        <v>720</v>
      </c>
      <c r="X938" s="21" t="s">
        <v>44</v>
      </c>
    </row>
    <row r="939" spans="1:24" x14ac:dyDescent="0.25">
      <c r="A939" s="21" t="str">
        <f t="shared" si="14"/>
        <v>Utillajes</v>
      </c>
      <c r="B939" s="21" t="s">
        <v>3621</v>
      </c>
      <c r="C939" s="21" t="s">
        <v>3622</v>
      </c>
      <c r="E939" s="21" t="s">
        <v>3623</v>
      </c>
      <c r="F939" s="21" t="s">
        <v>1778</v>
      </c>
      <c r="H939" s="21" t="s">
        <v>38</v>
      </c>
      <c r="J939" s="21" t="s">
        <v>146</v>
      </c>
      <c r="K939" s="21" t="s">
        <v>140</v>
      </c>
      <c r="L939" s="23">
        <v>38425</v>
      </c>
      <c r="M939" s="23">
        <v>38427</v>
      </c>
      <c r="S939" s="21" t="s">
        <v>41</v>
      </c>
      <c r="U939" s="21" t="s">
        <v>42</v>
      </c>
      <c r="V939" s="21">
        <v>0</v>
      </c>
      <c r="W939" s="21" t="s">
        <v>720</v>
      </c>
      <c r="X939" s="21" t="s">
        <v>44</v>
      </c>
    </row>
    <row r="940" spans="1:24" x14ac:dyDescent="0.25">
      <c r="A940" s="21" t="str">
        <f t="shared" si="14"/>
        <v>Utillajes</v>
      </c>
      <c r="B940" s="21" t="s">
        <v>3624</v>
      </c>
      <c r="C940" s="21" t="s">
        <v>3625</v>
      </c>
      <c r="D940" s="21" t="s">
        <v>3626</v>
      </c>
      <c r="E940" s="21" t="s">
        <v>3627</v>
      </c>
      <c r="F940" s="21" t="s">
        <v>1778</v>
      </c>
      <c r="H940" s="21" t="s">
        <v>38</v>
      </c>
      <c r="J940" s="21" t="s">
        <v>146</v>
      </c>
      <c r="K940" s="21" t="s">
        <v>140</v>
      </c>
      <c r="L940" s="23">
        <v>38425</v>
      </c>
      <c r="M940" s="23">
        <v>38427</v>
      </c>
      <c r="S940" s="21" t="s">
        <v>41</v>
      </c>
      <c r="U940" s="21" t="s">
        <v>42</v>
      </c>
      <c r="V940" s="21">
        <v>0</v>
      </c>
      <c r="W940" s="21" t="s">
        <v>720</v>
      </c>
      <c r="X940" s="21" t="s">
        <v>44</v>
      </c>
    </row>
    <row r="941" spans="1:24" x14ac:dyDescent="0.25">
      <c r="A941" s="21" t="str">
        <f t="shared" si="14"/>
        <v>Utillajes</v>
      </c>
      <c r="B941" s="21" t="s">
        <v>3628</v>
      </c>
      <c r="C941" s="21" t="s">
        <v>3629</v>
      </c>
      <c r="E941" s="21" t="s">
        <v>3630</v>
      </c>
      <c r="F941" s="21" t="s">
        <v>1778</v>
      </c>
      <c r="H941" s="21" t="s">
        <v>38</v>
      </c>
      <c r="J941" s="21" t="s">
        <v>146</v>
      </c>
      <c r="K941" s="21" t="s">
        <v>140</v>
      </c>
      <c r="L941" s="23">
        <v>38425</v>
      </c>
      <c r="M941" s="23">
        <v>38427</v>
      </c>
      <c r="S941" s="21" t="s">
        <v>41</v>
      </c>
      <c r="U941" s="21" t="s">
        <v>42</v>
      </c>
      <c r="V941" s="21">
        <v>0</v>
      </c>
      <c r="W941" s="21" t="s">
        <v>720</v>
      </c>
      <c r="X941" s="21" t="s">
        <v>44</v>
      </c>
    </row>
    <row r="942" spans="1:24" x14ac:dyDescent="0.25">
      <c r="A942" s="21" t="str">
        <f t="shared" si="14"/>
        <v>Utillajes</v>
      </c>
      <c r="B942" s="21" t="s">
        <v>3631</v>
      </c>
      <c r="C942" s="21" t="s">
        <v>3632</v>
      </c>
      <c r="E942" s="21" t="s">
        <v>3633</v>
      </c>
      <c r="F942" s="21" t="s">
        <v>1778</v>
      </c>
      <c r="H942" s="21" t="s">
        <v>38</v>
      </c>
      <c r="J942" s="21" t="s">
        <v>146</v>
      </c>
      <c r="K942" s="21" t="s">
        <v>140</v>
      </c>
      <c r="L942" s="23">
        <v>38425</v>
      </c>
      <c r="M942" s="23">
        <v>38427</v>
      </c>
      <c r="S942" s="21" t="s">
        <v>41</v>
      </c>
      <c r="U942" s="21" t="s">
        <v>42</v>
      </c>
      <c r="V942" s="21">
        <v>0</v>
      </c>
      <c r="W942" s="21" t="s">
        <v>720</v>
      </c>
      <c r="X942" s="21" t="s">
        <v>44</v>
      </c>
    </row>
    <row r="943" spans="1:24" x14ac:dyDescent="0.25">
      <c r="A943" s="21" t="str">
        <f t="shared" si="14"/>
        <v>Utillajes</v>
      </c>
      <c r="B943" s="21" t="s">
        <v>3634</v>
      </c>
      <c r="C943" s="21" t="s">
        <v>3635</v>
      </c>
      <c r="E943" s="21" t="s">
        <v>3636</v>
      </c>
      <c r="F943" s="21" t="s">
        <v>1778</v>
      </c>
      <c r="H943" s="21" t="s">
        <v>38</v>
      </c>
      <c r="J943" s="21" t="s">
        <v>146</v>
      </c>
      <c r="K943" s="21" t="s">
        <v>140</v>
      </c>
      <c r="L943" s="23">
        <v>38425</v>
      </c>
      <c r="M943" s="23">
        <v>38427</v>
      </c>
      <c r="S943" s="21" t="s">
        <v>41</v>
      </c>
      <c r="U943" s="21" t="s">
        <v>42</v>
      </c>
      <c r="V943" s="21">
        <v>0</v>
      </c>
      <c r="W943" s="21" t="s">
        <v>720</v>
      </c>
      <c r="X943" s="21" t="s">
        <v>44</v>
      </c>
    </row>
    <row r="944" spans="1:24" x14ac:dyDescent="0.25">
      <c r="A944" s="21" t="str">
        <f t="shared" si="14"/>
        <v>Utillajes</v>
      </c>
      <c r="B944" s="21" t="s">
        <v>3637</v>
      </c>
      <c r="C944" s="21" t="s">
        <v>3638</v>
      </c>
      <c r="E944" s="21" t="s">
        <v>3639</v>
      </c>
      <c r="F944" s="21" t="s">
        <v>1778</v>
      </c>
      <c r="H944" s="21" t="s">
        <v>38</v>
      </c>
      <c r="J944" s="21" t="s">
        <v>146</v>
      </c>
      <c r="K944" s="21" t="s">
        <v>140</v>
      </c>
      <c r="L944" s="23">
        <v>38425</v>
      </c>
      <c r="M944" s="23">
        <v>38427</v>
      </c>
      <c r="S944" s="21" t="s">
        <v>41</v>
      </c>
      <c r="U944" s="21" t="s">
        <v>42</v>
      </c>
      <c r="V944" s="21">
        <v>0</v>
      </c>
      <c r="W944" s="21" t="s">
        <v>720</v>
      </c>
      <c r="X944" s="21" t="s">
        <v>44</v>
      </c>
    </row>
    <row r="945" spans="1:24" x14ac:dyDescent="0.25">
      <c r="A945" s="21" t="str">
        <f t="shared" si="14"/>
        <v>Utillajes</v>
      </c>
      <c r="B945" s="21" t="s">
        <v>3640</v>
      </c>
      <c r="C945" s="21" t="s">
        <v>3641</v>
      </c>
      <c r="E945" s="21" t="s">
        <v>3642</v>
      </c>
      <c r="F945" s="21" t="s">
        <v>1778</v>
      </c>
      <c r="H945" s="21" t="s">
        <v>38</v>
      </c>
      <c r="J945" s="21" t="s">
        <v>146</v>
      </c>
      <c r="K945" s="21" t="s">
        <v>140</v>
      </c>
      <c r="L945" s="23">
        <v>38425</v>
      </c>
      <c r="M945" s="23">
        <v>38427</v>
      </c>
      <c r="S945" s="21" t="s">
        <v>41</v>
      </c>
      <c r="U945" s="21" t="s">
        <v>42</v>
      </c>
      <c r="V945" s="21">
        <v>0</v>
      </c>
      <c r="W945" s="21" t="s">
        <v>720</v>
      </c>
      <c r="X945" s="21" t="s">
        <v>44</v>
      </c>
    </row>
    <row r="946" spans="1:24" x14ac:dyDescent="0.25">
      <c r="A946" s="21" t="str">
        <f t="shared" si="14"/>
        <v>Utillajes</v>
      </c>
      <c r="B946" s="21" t="s">
        <v>3643</v>
      </c>
      <c r="C946" s="21" t="s">
        <v>3644</v>
      </c>
      <c r="E946" s="21" t="s">
        <v>3645</v>
      </c>
      <c r="F946" s="21" t="s">
        <v>1778</v>
      </c>
      <c r="H946" s="21" t="s">
        <v>38</v>
      </c>
      <c r="J946" s="21" t="s">
        <v>146</v>
      </c>
      <c r="K946" s="21" t="s">
        <v>140</v>
      </c>
      <c r="L946" s="23">
        <v>38425</v>
      </c>
      <c r="M946" s="23">
        <v>38427</v>
      </c>
      <c r="S946" s="21" t="s">
        <v>41</v>
      </c>
      <c r="U946" s="21" t="s">
        <v>42</v>
      </c>
      <c r="V946" s="21">
        <v>0</v>
      </c>
      <c r="W946" s="21" t="s">
        <v>720</v>
      </c>
      <c r="X946" s="21" t="s">
        <v>44</v>
      </c>
    </row>
    <row r="947" spans="1:24" x14ac:dyDescent="0.25">
      <c r="A947" s="21" t="str">
        <f t="shared" si="14"/>
        <v>Utillajes</v>
      </c>
      <c r="B947" s="21" t="s">
        <v>3646</v>
      </c>
      <c r="C947" s="21" t="s">
        <v>3647</v>
      </c>
      <c r="D947" s="21" t="s">
        <v>3648</v>
      </c>
      <c r="E947" s="21" t="s">
        <v>3649</v>
      </c>
      <c r="F947" s="21" t="s">
        <v>1778</v>
      </c>
      <c r="H947" s="21" t="s">
        <v>38</v>
      </c>
      <c r="J947" s="21" t="s">
        <v>146</v>
      </c>
      <c r="K947" s="21" t="s">
        <v>140</v>
      </c>
      <c r="L947" s="23">
        <v>38425</v>
      </c>
      <c r="M947" s="23">
        <v>38427</v>
      </c>
      <c r="S947" s="21" t="s">
        <v>41</v>
      </c>
      <c r="U947" s="21" t="s">
        <v>42</v>
      </c>
      <c r="V947" s="21">
        <v>0</v>
      </c>
      <c r="W947" s="21" t="s">
        <v>720</v>
      </c>
      <c r="X947" s="21" t="s">
        <v>44</v>
      </c>
    </row>
    <row r="948" spans="1:24" x14ac:dyDescent="0.25">
      <c r="A948" s="21" t="str">
        <f t="shared" si="14"/>
        <v>Utillajes</v>
      </c>
      <c r="B948" s="21" t="s">
        <v>3650</v>
      </c>
      <c r="C948" s="21" t="s">
        <v>3651</v>
      </c>
      <c r="D948" s="21" t="s">
        <v>3652</v>
      </c>
      <c r="E948" s="21" t="s">
        <v>3653</v>
      </c>
      <c r="F948" s="21" t="s">
        <v>1778</v>
      </c>
      <c r="H948" s="21" t="s">
        <v>38</v>
      </c>
      <c r="J948" s="21" t="s">
        <v>146</v>
      </c>
      <c r="K948" s="21" t="s">
        <v>140</v>
      </c>
      <c r="L948" s="23">
        <v>38425</v>
      </c>
      <c r="M948" s="23">
        <v>38427</v>
      </c>
      <c r="S948" s="21" t="s">
        <v>41</v>
      </c>
      <c r="U948" s="21" t="s">
        <v>42</v>
      </c>
      <c r="V948" s="21">
        <v>0</v>
      </c>
      <c r="W948" s="21" t="s">
        <v>720</v>
      </c>
      <c r="X948" s="21" t="s">
        <v>44</v>
      </c>
    </row>
    <row r="949" spans="1:24" x14ac:dyDescent="0.25">
      <c r="A949" s="21" t="str">
        <f t="shared" si="14"/>
        <v>Utillajes</v>
      </c>
      <c r="B949" s="21" t="s">
        <v>3654</v>
      </c>
      <c r="C949" s="21" t="s">
        <v>3655</v>
      </c>
      <c r="D949" s="21" t="s">
        <v>3656</v>
      </c>
      <c r="E949" s="21" t="s">
        <v>3657</v>
      </c>
      <c r="F949" s="21" t="s">
        <v>1778</v>
      </c>
      <c r="H949" s="21" t="s">
        <v>38</v>
      </c>
      <c r="J949" s="21" t="s">
        <v>146</v>
      </c>
      <c r="K949" s="21" t="s">
        <v>140</v>
      </c>
      <c r="L949" s="23">
        <v>38425</v>
      </c>
      <c r="M949" s="23">
        <v>38427</v>
      </c>
      <c r="S949" s="21" t="s">
        <v>41</v>
      </c>
      <c r="U949" s="21" t="s">
        <v>42</v>
      </c>
      <c r="V949" s="21">
        <v>0</v>
      </c>
      <c r="W949" s="21" t="s">
        <v>720</v>
      </c>
      <c r="X949" s="21" t="s">
        <v>44</v>
      </c>
    </row>
    <row r="950" spans="1:24" x14ac:dyDescent="0.25">
      <c r="A950" s="21" t="str">
        <f t="shared" si="14"/>
        <v>Utillajes</v>
      </c>
      <c r="B950" s="21" t="s">
        <v>3658</v>
      </c>
      <c r="C950" s="21" t="s">
        <v>3659</v>
      </c>
      <c r="E950" s="21" t="s">
        <v>3660</v>
      </c>
      <c r="F950" s="21" t="s">
        <v>1778</v>
      </c>
      <c r="H950" s="21" t="s">
        <v>38</v>
      </c>
      <c r="J950" s="21" t="s">
        <v>146</v>
      </c>
      <c r="K950" s="21" t="s">
        <v>140</v>
      </c>
      <c r="L950" s="23">
        <v>38425</v>
      </c>
      <c r="M950" s="23">
        <v>38427</v>
      </c>
      <c r="S950" s="21" t="s">
        <v>41</v>
      </c>
      <c r="U950" s="21" t="s">
        <v>42</v>
      </c>
      <c r="V950" s="21">
        <v>0</v>
      </c>
      <c r="W950" s="21" t="s">
        <v>720</v>
      </c>
      <c r="X950" s="21" t="s">
        <v>44</v>
      </c>
    </row>
    <row r="951" spans="1:24" x14ac:dyDescent="0.25">
      <c r="A951" s="21" t="str">
        <f t="shared" si="14"/>
        <v>Utillajes</v>
      </c>
      <c r="B951" s="21" t="s">
        <v>3661</v>
      </c>
      <c r="C951" s="21" t="s">
        <v>3662</v>
      </c>
      <c r="D951" s="21" t="s">
        <v>3663</v>
      </c>
      <c r="E951" s="21" t="s">
        <v>3645</v>
      </c>
      <c r="F951" s="21" t="s">
        <v>1778</v>
      </c>
      <c r="H951" s="21" t="s">
        <v>38</v>
      </c>
      <c r="J951" s="21" t="s">
        <v>146</v>
      </c>
      <c r="K951" s="21" t="s">
        <v>140</v>
      </c>
      <c r="L951" s="23">
        <v>38425</v>
      </c>
      <c r="M951" s="23">
        <v>38427</v>
      </c>
      <c r="S951" s="21" t="s">
        <v>41</v>
      </c>
      <c r="U951" s="21" t="s">
        <v>42</v>
      </c>
      <c r="V951" s="21">
        <v>0</v>
      </c>
      <c r="W951" s="21" t="s">
        <v>720</v>
      </c>
      <c r="X951" s="21" t="s">
        <v>44</v>
      </c>
    </row>
    <row r="952" spans="1:24" x14ac:dyDescent="0.25">
      <c r="A952" s="21" t="str">
        <f t="shared" si="14"/>
        <v>Utillajes</v>
      </c>
      <c r="B952" s="21" t="s">
        <v>3664</v>
      </c>
      <c r="C952" s="21" t="s">
        <v>3665</v>
      </c>
      <c r="D952" s="21" t="s">
        <v>3666</v>
      </c>
      <c r="E952" s="21" t="s">
        <v>3667</v>
      </c>
      <c r="F952" s="21" t="s">
        <v>1778</v>
      </c>
      <c r="H952" s="21" t="s">
        <v>38</v>
      </c>
      <c r="J952" s="21" t="s">
        <v>146</v>
      </c>
      <c r="K952" s="21" t="s">
        <v>140</v>
      </c>
      <c r="L952" s="23">
        <v>38425</v>
      </c>
      <c r="M952" s="23">
        <v>38427</v>
      </c>
      <c r="S952" s="21" t="s">
        <v>41</v>
      </c>
      <c r="U952" s="21" t="s">
        <v>42</v>
      </c>
      <c r="V952" s="21">
        <v>0</v>
      </c>
      <c r="W952" s="21" t="s">
        <v>720</v>
      </c>
      <c r="X952" s="21" t="s">
        <v>44</v>
      </c>
    </row>
    <row r="953" spans="1:24" x14ac:dyDescent="0.25">
      <c r="A953" s="21" t="str">
        <f t="shared" si="14"/>
        <v>Utillajes</v>
      </c>
      <c r="B953" s="21" t="s">
        <v>3668</v>
      </c>
      <c r="C953" s="21" t="s">
        <v>3669</v>
      </c>
      <c r="D953" s="21" t="s">
        <v>3670</v>
      </c>
      <c r="E953" s="21" t="s">
        <v>3671</v>
      </c>
      <c r="F953" s="21" t="s">
        <v>1778</v>
      </c>
      <c r="H953" s="21" t="s">
        <v>38</v>
      </c>
      <c r="J953" s="21" t="s">
        <v>146</v>
      </c>
      <c r="K953" s="21" t="s">
        <v>140</v>
      </c>
      <c r="L953" s="23">
        <v>38425</v>
      </c>
      <c r="M953" s="23">
        <v>38427</v>
      </c>
      <c r="S953" s="21" t="s">
        <v>41</v>
      </c>
      <c r="U953" s="21" t="s">
        <v>42</v>
      </c>
      <c r="V953" s="21">
        <v>0</v>
      </c>
      <c r="W953" s="21" t="s">
        <v>720</v>
      </c>
      <c r="X953" s="21" t="s">
        <v>44</v>
      </c>
    </row>
    <row r="954" spans="1:24" x14ac:dyDescent="0.25">
      <c r="A954" s="21" t="str">
        <f t="shared" si="14"/>
        <v>Utillajes</v>
      </c>
      <c r="B954" s="21" t="s">
        <v>3672</v>
      </c>
      <c r="C954" s="21" t="s">
        <v>3673</v>
      </c>
      <c r="E954" s="21" t="s">
        <v>3674</v>
      </c>
      <c r="F954" s="21" t="s">
        <v>1801</v>
      </c>
      <c r="H954" s="21" t="s">
        <v>38</v>
      </c>
      <c r="J954" s="21" t="s">
        <v>146</v>
      </c>
      <c r="K954" s="21" t="s">
        <v>140</v>
      </c>
      <c r="L954" s="23">
        <v>38432</v>
      </c>
      <c r="M954" s="23">
        <v>38432</v>
      </c>
      <c r="S954" s="21" t="s">
        <v>41</v>
      </c>
      <c r="U954" s="21" t="s">
        <v>42</v>
      </c>
      <c r="V954" s="21">
        <v>0</v>
      </c>
      <c r="W954" s="21" t="s">
        <v>720</v>
      </c>
      <c r="X954" s="21" t="s">
        <v>44</v>
      </c>
    </row>
    <row r="955" spans="1:24" x14ac:dyDescent="0.25">
      <c r="A955" s="21" t="str">
        <f t="shared" si="14"/>
        <v>Utillajes</v>
      </c>
      <c r="B955" s="21" t="s">
        <v>3675</v>
      </c>
      <c r="C955" s="21" t="s">
        <v>3676</v>
      </c>
      <c r="D955" s="21" t="s">
        <v>3677</v>
      </c>
      <c r="E955" s="21" t="s">
        <v>3678</v>
      </c>
      <c r="F955" s="21" t="s">
        <v>1778</v>
      </c>
      <c r="H955" s="21" t="s">
        <v>38</v>
      </c>
      <c r="J955" s="21" t="s">
        <v>146</v>
      </c>
      <c r="K955" s="21" t="s">
        <v>140</v>
      </c>
      <c r="L955" s="23">
        <v>38425</v>
      </c>
      <c r="M955" s="23">
        <v>38427</v>
      </c>
      <c r="S955" s="21" t="s">
        <v>41</v>
      </c>
      <c r="U955" s="21" t="s">
        <v>42</v>
      </c>
      <c r="V955" s="21">
        <v>0</v>
      </c>
      <c r="W955" s="21" t="s">
        <v>720</v>
      </c>
      <c r="X955" s="21" t="s">
        <v>44</v>
      </c>
    </row>
    <row r="956" spans="1:24" x14ac:dyDescent="0.25">
      <c r="A956" s="21" t="str">
        <f t="shared" si="14"/>
        <v>Utillajes</v>
      </c>
      <c r="B956" s="21" t="s">
        <v>3679</v>
      </c>
      <c r="C956" s="21" t="s">
        <v>3680</v>
      </c>
      <c r="D956" s="21" t="s">
        <v>3681</v>
      </c>
      <c r="E956" s="21" t="s">
        <v>3682</v>
      </c>
      <c r="F956" s="21" t="s">
        <v>1801</v>
      </c>
      <c r="H956" s="21" t="s">
        <v>38</v>
      </c>
      <c r="J956" s="21" t="s">
        <v>146</v>
      </c>
      <c r="K956" s="21" t="s">
        <v>140</v>
      </c>
      <c r="L956" s="23">
        <v>38432</v>
      </c>
      <c r="M956" s="23">
        <v>38432</v>
      </c>
      <c r="S956" s="21" t="s">
        <v>41</v>
      </c>
      <c r="U956" s="21" t="s">
        <v>42</v>
      </c>
      <c r="V956" s="21">
        <v>0</v>
      </c>
      <c r="W956" s="21" t="s">
        <v>720</v>
      </c>
      <c r="X956" s="21" t="s">
        <v>44</v>
      </c>
    </row>
    <row r="957" spans="1:24" x14ac:dyDescent="0.25">
      <c r="A957" s="21" t="str">
        <f t="shared" si="14"/>
        <v>Utillajes</v>
      </c>
      <c r="B957" s="21" t="s">
        <v>3683</v>
      </c>
      <c r="C957" s="21" t="s">
        <v>3566</v>
      </c>
      <c r="D957" s="21" t="s">
        <v>3567</v>
      </c>
      <c r="E957" s="21" t="s">
        <v>3684</v>
      </c>
      <c r="F957" s="21" t="s">
        <v>1778</v>
      </c>
      <c r="H957" s="21" t="s">
        <v>38</v>
      </c>
      <c r="J957" s="21" t="s">
        <v>146</v>
      </c>
      <c r="K957" s="21" t="s">
        <v>140</v>
      </c>
      <c r="L957" s="23">
        <v>38425</v>
      </c>
      <c r="M957" s="23">
        <v>38427</v>
      </c>
      <c r="S957" s="21" t="s">
        <v>41</v>
      </c>
      <c r="U957" s="21" t="s">
        <v>42</v>
      </c>
      <c r="V957" s="21">
        <v>0</v>
      </c>
      <c r="W957" s="21" t="s">
        <v>720</v>
      </c>
      <c r="X957" s="21" t="s">
        <v>44</v>
      </c>
    </row>
    <row r="958" spans="1:24" x14ac:dyDescent="0.25">
      <c r="A958" s="21" t="str">
        <f t="shared" si="14"/>
        <v>Utillajes</v>
      </c>
      <c r="B958" s="21" t="s">
        <v>3685</v>
      </c>
      <c r="C958" s="21" t="s">
        <v>3686</v>
      </c>
      <c r="D958" s="21" t="s">
        <v>3687</v>
      </c>
      <c r="E958" s="21" t="s">
        <v>3688</v>
      </c>
      <c r="F958" s="21" t="s">
        <v>1801</v>
      </c>
      <c r="H958" s="21" t="s">
        <v>38</v>
      </c>
      <c r="J958" s="21" t="s">
        <v>146</v>
      </c>
      <c r="K958" s="21" t="s">
        <v>140</v>
      </c>
      <c r="L958" s="23">
        <v>38432</v>
      </c>
      <c r="M958" s="23">
        <v>38432</v>
      </c>
      <c r="S958" s="21" t="s">
        <v>41</v>
      </c>
      <c r="U958" s="21" t="s">
        <v>42</v>
      </c>
      <c r="V958" s="21">
        <v>0</v>
      </c>
      <c r="W958" s="21" t="s">
        <v>720</v>
      </c>
      <c r="X958" s="21" t="s">
        <v>44</v>
      </c>
    </row>
    <row r="959" spans="1:24" x14ac:dyDescent="0.25">
      <c r="A959" s="21" t="str">
        <f t="shared" si="14"/>
        <v>Utillajes</v>
      </c>
      <c r="B959" s="21" t="s">
        <v>3689</v>
      </c>
      <c r="C959" s="21" t="s">
        <v>3690</v>
      </c>
      <c r="D959" s="21" t="s">
        <v>3691</v>
      </c>
      <c r="E959" s="21" t="s">
        <v>3692</v>
      </c>
      <c r="F959" s="21" t="s">
        <v>1801</v>
      </c>
      <c r="H959" s="21" t="s">
        <v>38</v>
      </c>
      <c r="J959" s="21" t="s">
        <v>146</v>
      </c>
      <c r="K959" s="21" t="s">
        <v>140</v>
      </c>
      <c r="L959" s="23">
        <v>38432</v>
      </c>
      <c r="M959" s="23">
        <v>38432</v>
      </c>
      <c r="S959" s="21" t="s">
        <v>41</v>
      </c>
      <c r="U959" s="21" t="s">
        <v>42</v>
      </c>
      <c r="V959" s="21">
        <v>0</v>
      </c>
      <c r="W959" s="21" t="s">
        <v>720</v>
      </c>
      <c r="X959" s="21" t="s">
        <v>44</v>
      </c>
    </row>
    <row r="960" spans="1:24" x14ac:dyDescent="0.25">
      <c r="A960" s="21" t="str">
        <f t="shared" si="14"/>
        <v>Utillajes</v>
      </c>
      <c r="B960" s="21" t="s">
        <v>3693</v>
      </c>
      <c r="C960" s="21" t="s">
        <v>3694</v>
      </c>
      <c r="E960" s="21" t="s">
        <v>3695</v>
      </c>
      <c r="F960" s="21" t="s">
        <v>1801</v>
      </c>
      <c r="H960" s="21" t="s">
        <v>38</v>
      </c>
      <c r="J960" s="21" t="s">
        <v>146</v>
      </c>
      <c r="K960" s="21" t="s">
        <v>140</v>
      </c>
      <c r="L960" s="23">
        <v>38434</v>
      </c>
      <c r="M960" s="23">
        <v>38434</v>
      </c>
      <c r="S960" s="21" t="s">
        <v>41</v>
      </c>
      <c r="U960" s="21" t="s">
        <v>42</v>
      </c>
      <c r="V960" s="21">
        <v>0</v>
      </c>
      <c r="W960" s="21" t="s">
        <v>720</v>
      </c>
      <c r="X960" s="21" t="s">
        <v>44</v>
      </c>
    </row>
    <row r="961" spans="1:24" x14ac:dyDescent="0.25">
      <c r="A961" s="21" t="str">
        <f t="shared" si="14"/>
        <v>Utillajes</v>
      </c>
      <c r="B961" s="21" t="s">
        <v>3696</v>
      </c>
      <c r="C961" s="21" t="s">
        <v>3697</v>
      </c>
      <c r="D961" s="21" t="s">
        <v>3698</v>
      </c>
      <c r="E961" s="21" t="s">
        <v>3699</v>
      </c>
      <c r="F961" s="21" t="s">
        <v>1778</v>
      </c>
      <c r="H961" s="21" t="s">
        <v>38</v>
      </c>
      <c r="J961" s="21" t="s">
        <v>146</v>
      </c>
      <c r="K961" s="21" t="s">
        <v>140</v>
      </c>
      <c r="L961" s="23">
        <v>38439</v>
      </c>
      <c r="M961" s="23">
        <v>38440</v>
      </c>
      <c r="S961" s="21" t="s">
        <v>41</v>
      </c>
      <c r="U961" s="21" t="s">
        <v>42</v>
      </c>
      <c r="V961" s="21">
        <v>0</v>
      </c>
      <c r="W961" s="21" t="s">
        <v>720</v>
      </c>
      <c r="X961" s="21" t="s">
        <v>44</v>
      </c>
    </row>
    <row r="962" spans="1:24" x14ac:dyDescent="0.25">
      <c r="A962" s="21" t="str">
        <f t="shared" si="14"/>
        <v>Utillajes</v>
      </c>
      <c r="B962" s="21" t="s">
        <v>3700</v>
      </c>
      <c r="C962" s="21" t="s">
        <v>3701</v>
      </c>
      <c r="E962" s="21" t="s">
        <v>3702</v>
      </c>
      <c r="F962" s="21" t="s">
        <v>1778</v>
      </c>
      <c r="H962" s="21" t="s">
        <v>38</v>
      </c>
      <c r="J962" s="21" t="s">
        <v>146</v>
      </c>
      <c r="K962" s="21" t="s">
        <v>140</v>
      </c>
      <c r="L962" s="23">
        <v>38439</v>
      </c>
      <c r="M962" s="23">
        <v>38440</v>
      </c>
      <c r="S962" s="21" t="s">
        <v>41</v>
      </c>
      <c r="U962" s="21" t="s">
        <v>42</v>
      </c>
      <c r="V962" s="21">
        <v>0</v>
      </c>
      <c r="W962" s="21" t="s">
        <v>720</v>
      </c>
      <c r="X962" s="21" t="s">
        <v>44</v>
      </c>
    </row>
    <row r="963" spans="1:24" x14ac:dyDescent="0.25">
      <c r="A963" s="21" t="str">
        <f t="shared" si="14"/>
        <v>Utillajes</v>
      </c>
      <c r="B963" s="21" t="s">
        <v>3703</v>
      </c>
      <c r="C963" s="21" t="s">
        <v>3704</v>
      </c>
      <c r="E963" s="21" t="s">
        <v>3705</v>
      </c>
      <c r="F963" s="21" t="s">
        <v>1778</v>
      </c>
      <c r="H963" s="21" t="s">
        <v>38</v>
      </c>
      <c r="J963" s="21" t="s">
        <v>146</v>
      </c>
      <c r="K963" s="21" t="s">
        <v>140</v>
      </c>
      <c r="L963" s="23">
        <v>38439</v>
      </c>
      <c r="M963" s="23">
        <v>38440</v>
      </c>
      <c r="S963" s="21" t="s">
        <v>41</v>
      </c>
      <c r="U963" s="21" t="s">
        <v>42</v>
      </c>
      <c r="V963" s="21">
        <v>0</v>
      </c>
      <c r="W963" s="21" t="s">
        <v>720</v>
      </c>
      <c r="X963" s="21" t="s">
        <v>44</v>
      </c>
    </row>
    <row r="964" spans="1:24" x14ac:dyDescent="0.25">
      <c r="A964" s="21" t="str">
        <f t="shared" ref="A964:A1016" si="15">+IF(A963="",B963,A963)</f>
        <v>Utillajes</v>
      </c>
      <c r="B964" s="21" t="s">
        <v>3706</v>
      </c>
      <c r="C964" s="21" t="s">
        <v>3707</v>
      </c>
      <c r="D964" s="21" t="s">
        <v>3708</v>
      </c>
      <c r="E964" s="21" t="s">
        <v>3709</v>
      </c>
      <c r="F964" s="21" t="s">
        <v>1778</v>
      </c>
      <c r="H964" s="21" t="s">
        <v>60</v>
      </c>
      <c r="J964" s="21" t="s">
        <v>146</v>
      </c>
      <c r="K964" s="21" t="s">
        <v>140</v>
      </c>
      <c r="L964" s="23">
        <v>38439</v>
      </c>
      <c r="M964" s="23">
        <v>38440</v>
      </c>
      <c r="S964" s="21" t="s">
        <v>2024</v>
      </c>
      <c r="U964" s="21" t="s">
        <v>42</v>
      </c>
      <c r="V964" s="21">
        <v>0</v>
      </c>
      <c r="W964" s="21" t="s">
        <v>720</v>
      </c>
      <c r="X964" s="21" t="s">
        <v>44</v>
      </c>
    </row>
    <row r="965" spans="1:24" x14ac:dyDescent="0.25">
      <c r="A965" s="21" t="str">
        <f t="shared" si="15"/>
        <v>Utillajes</v>
      </c>
      <c r="B965" s="21" t="s">
        <v>3710</v>
      </c>
      <c r="C965" s="21" t="s">
        <v>3711</v>
      </c>
      <c r="E965" s="21" t="s">
        <v>3712</v>
      </c>
      <c r="F965" s="21" t="s">
        <v>1778</v>
      </c>
      <c r="H965" s="21" t="s">
        <v>38</v>
      </c>
      <c r="J965" s="21" t="s">
        <v>146</v>
      </c>
      <c r="K965" s="21" t="s">
        <v>140</v>
      </c>
      <c r="L965" s="23">
        <v>38439</v>
      </c>
      <c r="M965" s="23">
        <v>38440</v>
      </c>
      <c r="S965" s="21" t="s">
        <v>41</v>
      </c>
      <c r="U965" s="21" t="s">
        <v>42</v>
      </c>
      <c r="V965" s="21">
        <v>0</v>
      </c>
      <c r="W965" s="21" t="s">
        <v>720</v>
      </c>
      <c r="X965" s="21" t="s">
        <v>44</v>
      </c>
    </row>
    <row r="966" spans="1:24" x14ac:dyDescent="0.25">
      <c r="A966" s="21" t="str">
        <f t="shared" si="15"/>
        <v>Utillajes</v>
      </c>
      <c r="B966" s="21" t="s">
        <v>3713</v>
      </c>
      <c r="C966" s="21" t="s">
        <v>3714</v>
      </c>
      <c r="E966" s="21" t="s">
        <v>3715</v>
      </c>
      <c r="F966" s="21" t="s">
        <v>1778</v>
      </c>
      <c r="H966" s="21" t="s">
        <v>38</v>
      </c>
      <c r="J966" s="21" t="s">
        <v>146</v>
      </c>
      <c r="K966" s="21" t="s">
        <v>140</v>
      </c>
      <c r="L966" s="23">
        <v>38439</v>
      </c>
      <c r="M966" s="23">
        <v>38440</v>
      </c>
      <c r="S966" s="21" t="s">
        <v>41</v>
      </c>
      <c r="U966" s="21" t="s">
        <v>42</v>
      </c>
      <c r="V966" s="21">
        <v>0</v>
      </c>
      <c r="W966" s="21" t="s">
        <v>720</v>
      </c>
      <c r="X966" s="21" t="s">
        <v>44</v>
      </c>
    </row>
    <row r="967" spans="1:24" x14ac:dyDescent="0.25">
      <c r="A967" s="21" t="str">
        <f t="shared" si="15"/>
        <v>Utillajes</v>
      </c>
      <c r="B967" s="21" t="s">
        <v>3716</v>
      </c>
      <c r="C967" s="21" t="s">
        <v>3717</v>
      </c>
      <c r="E967" s="21" t="s">
        <v>3718</v>
      </c>
      <c r="F967" s="21" t="s">
        <v>1778</v>
      </c>
      <c r="H967" s="21" t="s">
        <v>38</v>
      </c>
      <c r="J967" s="21" t="s">
        <v>146</v>
      </c>
      <c r="K967" s="21" t="s">
        <v>140</v>
      </c>
      <c r="L967" s="23">
        <v>38509</v>
      </c>
      <c r="M967" s="23">
        <v>38509</v>
      </c>
      <c r="S967" s="21" t="s">
        <v>41</v>
      </c>
      <c r="U967" s="21" t="s">
        <v>42</v>
      </c>
      <c r="V967" s="21">
        <v>0</v>
      </c>
      <c r="W967" s="21" t="s">
        <v>720</v>
      </c>
      <c r="X967" s="21" t="s">
        <v>44</v>
      </c>
    </row>
    <row r="968" spans="1:24" x14ac:dyDescent="0.25">
      <c r="A968" s="21" t="str">
        <f t="shared" si="15"/>
        <v>Utillajes</v>
      </c>
      <c r="B968" s="21" t="s">
        <v>3719</v>
      </c>
      <c r="C968" s="21" t="s">
        <v>3720</v>
      </c>
      <c r="E968" s="21" t="s">
        <v>3721</v>
      </c>
      <c r="F968" s="21" t="s">
        <v>1778</v>
      </c>
      <c r="H968" s="21" t="s">
        <v>38</v>
      </c>
      <c r="J968" s="21" t="s">
        <v>146</v>
      </c>
      <c r="K968" s="21" t="s">
        <v>140</v>
      </c>
      <c r="L968" s="23">
        <v>38475</v>
      </c>
      <c r="M968" s="23">
        <v>38477</v>
      </c>
      <c r="S968" s="21" t="s">
        <v>41</v>
      </c>
      <c r="U968" s="21" t="s">
        <v>42</v>
      </c>
      <c r="V968" s="21">
        <v>0</v>
      </c>
      <c r="W968" s="21" t="s">
        <v>720</v>
      </c>
      <c r="X968" s="21" t="s">
        <v>44</v>
      </c>
    </row>
    <row r="969" spans="1:24" x14ac:dyDescent="0.25">
      <c r="A969" s="21" t="str">
        <f t="shared" si="15"/>
        <v>Utillajes</v>
      </c>
      <c r="B969" s="21" t="s">
        <v>3722</v>
      </c>
      <c r="C969" s="21" t="s">
        <v>3723</v>
      </c>
      <c r="D969" s="21" t="s">
        <v>3724</v>
      </c>
      <c r="E969" s="21" t="s">
        <v>3725</v>
      </c>
      <c r="F969" s="21" t="s">
        <v>1778</v>
      </c>
      <c r="H969" s="21" t="s">
        <v>38</v>
      </c>
      <c r="J969" s="21" t="s">
        <v>146</v>
      </c>
      <c r="K969" s="21" t="s">
        <v>140</v>
      </c>
      <c r="L969" s="23">
        <v>38495</v>
      </c>
      <c r="M969" s="23">
        <v>38495</v>
      </c>
      <c r="S969" s="21" t="s">
        <v>41</v>
      </c>
      <c r="U969" s="21" t="s">
        <v>42</v>
      </c>
      <c r="V969" s="21">
        <v>0</v>
      </c>
      <c r="W969" s="21" t="s">
        <v>720</v>
      </c>
      <c r="X969" s="21" t="s">
        <v>44</v>
      </c>
    </row>
    <row r="970" spans="1:24" x14ac:dyDescent="0.25">
      <c r="A970" s="21" t="str">
        <f t="shared" si="15"/>
        <v>Utillajes</v>
      </c>
      <c r="B970" s="21" t="s">
        <v>3726</v>
      </c>
      <c r="C970" s="21" t="s">
        <v>3727</v>
      </c>
      <c r="D970" s="21" t="s">
        <v>3728</v>
      </c>
      <c r="E970" s="21" t="s">
        <v>3729</v>
      </c>
      <c r="F970" s="21" t="s">
        <v>1778</v>
      </c>
      <c r="H970" s="21" t="s">
        <v>38</v>
      </c>
      <c r="J970" s="21" t="s">
        <v>146</v>
      </c>
      <c r="K970" s="21" t="s">
        <v>140</v>
      </c>
      <c r="L970" s="23">
        <v>38505</v>
      </c>
      <c r="M970" s="23">
        <v>38505</v>
      </c>
      <c r="S970" s="21" t="s">
        <v>41</v>
      </c>
      <c r="U970" s="21" t="s">
        <v>42</v>
      </c>
      <c r="V970" s="21">
        <v>0</v>
      </c>
      <c r="W970" s="21" t="s">
        <v>720</v>
      </c>
      <c r="X970" s="21" t="s">
        <v>44</v>
      </c>
    </row>
    <row r="971" spans="1:24" x14ac:dyDescent="0.25">
      <c r="A971" s="21" t="str">
        <f t="shared" si="15"/>
        <v>Utillajes</v>
      </c>
      <c r="B971" s="21" t="s">
        <v>3730</v>
      </c>
      <c r="C971" s="21" t="s">
        <v>3731</v>
      </c>
      <c r="D971" s="21" t="s">
        <v>3732</v>
      </c>
      <c r="E971" s="21" t="s">
        <v>3733</v>
      </c>
      <c r="F971" s="21" t="s">
        <v>2137</v>
      </c>
      <c r="H971" s="21" t="s">
        <v>60</v>
      </c>
      <c r="K971" s="21" t="s">
        <v>140</v>
      </c>
      <c r="L971" s="23">
        <v>39093</v>
      </c>
      <c r="M971" s="23">
        <v>39094</v>
      </c>
      <c r="S971" s="21" t="s">
        <v>2024</v>
      </c>
      <c r="U971" s="21" t="s">
        <v>42</v>
      </c>
      <c r="V971" s="21">
        <v>0</v>
      </c>
      <c r="W971" s="21" t="s">
        <v>147</v>
      </c>
      <c r="X971" s="21" t="s">
        <v>44</v>
      </c>
    </row>
    <row r="972" spans="1:24" x14ac:dyDescent="0.25">
      <c r="A972" s="21" t="str">
        <f t="shared" si="15"/>
        <v>Utillajes</v>
      </c>
      <c r="B972" s="21" t="s">
        <v>3734</v>
      </c>
      <c r="C972" s="21" t="s">
        <v>3735</v>
      </c>
      <c r="D972" s="21" t="s">
        <v>3736</v>
      </c>
      <c r="E972" s="21" t="s">
        <v>3737</v>
      </c>
      <c r="F972" s="21" t="s">
        <v>2023</v>
      </c>
      <c r="H972" s="21" t="s">
        <v>60</v>
      </c>
      <c r="K972" s="21" t="s">
        <v>140</v>
      </c>
      <c r="L972" s="23">
        <v>39093</v>
      </c>
      <c r="M972" s="23">
        <v>39094</v>
      </c>
      <c r="S972" s="21" t="s">
        <v>2024</v>
      </c>
      <c r="U972" s="21" t="s">
        <v>42</v>
      </c>
      <c r="V972" s="21">
        <v>0</v>
      </c>
      <c r="W972" s="21" t="s">
        <v>147</v>
      </c>
      <c r="X972" s="21" t="s">
        <v>44</v>
      </c>
    </row>
    <row r="973" spans="1:24" x14ac:dyDescent="0.25">
      <c r="A973" s="21" t="str">
        <f t="shared" si="15"/>
        <v>Utillajes</v>
      </c>
      <c r="B973" s="21" t="s">
        <v>3738</v>
      </c>
      <c r="C973" s="21" t="s">
        <v>3739</v>
      </c>
      <c r="D973" s="21" t="s">
        <v>3740</v>
      </c>
      <c r="E973" s="21" t="s">
        <v>3741</v>
      </c>
      <c r="F973" s="21" t="s">
        <v>2137</v>
      </c>
      <c r="H973" s="21" t="s">
        <v>60</v>
      </c>
      <c r="K973" s="21" t="s">
        <v>140</v>
      </c>
      <c r="L973" s="23">
        <v>39093</v>
      </c>
      <c r="M973" s="23">
        <v>39094</v>
      </c>
      <c r="S973" s="21" t="s">
        <v>2024</v>
      </c>
      <c r="U973" s="21" t="s">
        <v>42</v>
      </c>
      <c r="V973" s="21">
        <v>0</v>
      </c>
      <c r="W973" s="21" t="s">
        <v>147</v>
      </c>
      <c r="X973" s="21" t="s">
        <v>44</v>
      </c>
    </row>
    <row r="974" spans="1:24" x14ac:dyDescent="0.25">
      <c r="A974" s="21" t="str">
        <f t="shared" si="15"/>
        <v>Utillajes</v>
      </c>
      <c r="B974" s="21" t="s">
        <v>3742</v>
      </c>
      <c r="C974" s="21" t="s">
        <v>3743</v>
      </c>
      <c r="D974" s="21" t="s">
        <v>3744</v>
      </c>
      <c r="E974" s="21" t="s">
        <v>3745</v>
      </c>
      <c r="F974" s="21" t="s">
        <v>2137</v>
      </c>
      <c r="H974" s="21" t="s">
        <v>60</v>
      </c>
      <c r="K974" s="21" t="s">
        <v>140</v>
      </c>
      <c r="L974" s="23">
        <v>39093</v>
      </c>
      <c r="M974" s="23">
        <v>39093</v>
      </c>
      <c r="S974" s="21" t="s">
        <v>2024</v>
      </c>
      <c r="U974" s="21" t="s">
        <v>42</v>
      </c>
      <c r="V974" s="21">
        <v>0</v>
      </c>
      <c r="W974" s="21" t="s">
        <v>147</v>
      </c>
      <c r="X974" s="21" t="s">
        <v>44</v>
      </c>
    </row>
    <row r="975" spans="1:24" x14ac:dyDescent="0.25">
      <c r="A975" s="21" t="str">
        <f t="shared" si="15"/>
        <v>Utillajes</v>
      </c>
      <c r="B975" s="21" t="s">
        <v>3746</v>
      </c>
      <c r="C975" s="21" t="s">
        <v>3747</v>
      </c>
      <c r="D975" s="21" t="s">
        <v>3748</v>
      </c>
      <c r="E975" s="21" t="s">
        <v>3749</v>
      </c>
      <c r="F975" s="21" t="s">
        <v>2137</v>
      </c>
      <c r="H975" s="21" t="s">
        <v>60</v>
      </c>
      <c r="K975" s="21" t="s">
        <v>140</v>
      </c>
      <c r="L975" s="23">
        <v>39093</v>
      </c>
      <c r="M975" s="23">
        <v>39094</v>
      </c>
      <c r="S975" s="21" t="s">
        <v>2024</v>
      </c>
      <c r="U975" s="21" t="s">
        <v>42</v>
      </c>
      <c r="V975" s="21">
        <v>0</v>
      </c>
      <c r="W975" s="21" t="s">
        <v>147</v>
      </c>
      <c r="X975" s="21" t="s">
        <v>44</v>
      </c>
    </row>
    <row r="976" spans="1:24" x14ac:dyDescent="0.25">
      <c r="A976" s="21" t="str">
        <f t="shared" si="15"/>
        <v>Utillajes</v>
      </c>
      <c r="B976" s="21" t="s">
        <v>3750</v>
      </c>
      <c r="C976" s="21" t="s">
        <v>3751</v>
      </c>
      <c r="D976" s="21" t="s">
        <v>3752</v>
      </c>
      <c r="E976" s="21" t="s">
        <v>3753</v>
      </c>
      <c r="F976" s="21" t="s">
        <v>2137</v>
      </c>
      <c r="H976" s="21" t="s">
        <v>60</v>
      </c>
      <c r="K976" s="21" t="s">
        <v>140</v>
      </c>
      <c r="L976" s="23">
        <v>39093</v>
      </c>
      <c r="M976" s="23">
        <v>39094</v>
      </c>
      <c r="S976" s="21" t="s">
        <v>2024</v>
      </c>
      <c r="U976" s="21" t="s">
        <v>42</v>
      </c>
      <c r="V976" s="21">
        <v>0</v>
      </c>
      <c r="W976" s="21" t="s">
        <v>147</v>
      </c>
      <c r="X976" s="21" t="s">
        <v>44</v>
      </c>
    </row>
    <row r="977" spans="1:24" x14ac:dyDescent="0.25">
      <c r="A977" s="21" t="str">
        <f t="shared" si="15"/>
        <v>Utillajes</v>
      </c>
      <c r="B977" s="21" t="s">
        <v>3754</v>
      </c>
      <c r="C977" s="21" t="s">
        <v>3755</v>
      </c>
      <c r="D977" s="21" t="s">
        <v>3756</v>
      </c>
      <c r="E977" s="21" t="s">
        <v>3757</v>
      </c>
      <c r="F977" s="21" t="s">
        <v>2137</v>
      </c>
      <c r="H977" s="21" t="s">
        <v>60</v>
      </c>
      <c r="K977" s="21" t="s">
        <v>140</v>
      </c>
      <c r="L977" s="23">
        <v>39092</v>
      </c>
      <c r="M977" s="23">
        <v>39094</v>
      </c>
      <c r="S977" s="21" t="s">
        <v>2024</v>
      </c>
      <c r="U977" s="21" t="s">
        <v>42</v>
      </c>
      <c r="V977" s="21">
        <v>0</v>
      </c>
      <c r="W977" s="21" t="s">
        <v>147</v>
      </c>
      <c r="X977" s="21" t="s">
        <v>44</v>
      </c>
    </row>
    <row r="978" spans="1:24" x14ac:dyDescent="0.25">
      <c r="A978" s="21" t="str">
        <f t="shared" si="15"/>
        <v>Utillajes</v>
      </c>
      <c r="B978" s="21" t="s">
        <v>3758</v>
      </c>
      <c r="C978" s="21" t="s">
        <v>3759</v>
      </c>
      <c r="D978" s="21" t="s">
        <v>3760</v>
      </c>
      <c r="E978" s="21" t="s">
        <v>3761</v>
      </c>
      <c r="F978" s="21" t="s">
        <v>2137</v>
      </c>
      <c r="H978" s="21" t="s">
        <v>60</v>
      </c>
      <c r="K978" s="21" t="s">
        <v>140</v>
      </c>
      <c r="L978" s="23">
        <v>39093</v>
      </c>
      <c r="M978" s="23">
        <v>39094</v>
      </c>
      <c r="S978" s="21" t="s">
        <v>2024</v>
      </c>
      <c r="U978" s="21" t="s">
        <v>42</v>
      </c>
      <c r="V978" s="21">
        <v>0</v>
      </c>
      <c r="W978" s="21" t="s">
        <v>147</v>
      </c>
      <c r="X978" s="21" t="s">
        <v>44</v>
      </c>
    </row>
    <row r="979" spans="1:24" x14ac:dyDescent="0.25">
      <c r="A979" s="21" t="str">
        <f t="shared" si="15"/>
        <v>Utillajes</v>
      </c>
      <c r="B979" s="21" t="s">
        <v>3762</v>
      </c>
      <c r="C979" s="21" t="s">
        <v>3763</v>
      </c>
      <c r="D979" s="21" t="s">
        <v>3764</v>
      </c>
      <c r="E979" s="21" t="s">
        <v>3765</v>
      </c>
      <c r="F979" s="21" t="s">
        <v>2137</v>
      </c>
      <c r="H979" s="21" t="s">
        <v>60</v>
      </c>
      <c r="K979" s="21" t="s">
        <v>140</v>
      </c>
      <c r="L979" s="23">
        <v>39093</v>
      </c>
      <c r="M979" s="23">
        <v>39094</v>
      </c>
      <c r="S979" s="21" t="s">
        <v>2024</v>
      </c>
      <c r="U979" s="21" t="s">
        <v>42</v>
      </c>
      <c r="V979" s="21">
        <v>0</v>
      </c>
      <c r="W979" s="21" t="s">
        <v>147</v>
      </c>
      <c r="X979" s="21" t="s">
        <v>44</v>
      </c>
    </row>
    <row r="980" spans="1:24" x14ac:dyDescent="0.25">
      <c r="A980" s="21" t="str">
        <f t="shared" si="15"/>
        <v>Utillajes</v>
      </c>
      <c r="B980" s="21" t="s">
        <v>3766</v>
      </c>
      <c r="C980" s="21" t="s">
        <v>3767</v>
      </c>
      <c r="D980" s="21" t="s">
        <v>3768</v>
      </c>
      <c r="E980" s="21" t="s">
        <v>3769</v>
      </c>
      <c r="F980" s="21" t="s">
        <v>2137</v>
      </c>
      <c r="H980" s="21" t="s">
        <v>60</v>
      </c>
      <c r="K980" s="21" t="s">
        <v>140</v>
      </c>
      <c r="L980" s="23">
        <v>39093</v>
      </c>
      <c r="M980" s="23">
        <v>39094</v>
      </c>
      <c r="S980" s="21" t="s">
        <v>2024</v>
      </c>
      <c r="U980" s="21" t="s">
        <v>42</v>
      </c>
      <c r="V980" s="21">
        <v>0</v>
      </c>
      <c r="W980" s="21" t="s">
        <v>147</v>
      </c>
      <c r="X980" s="21" t="s">
        <v>44</v>
      </c>
    </row>
    <row r="981" spans="1:24" x14ac:dyDescent="0.25">
      <c r="A981" s="21" t="str">
        <f t="shared" si="15"/>
        <v>Utillajes</v>
      </c>
      <c r="B981" s="21" t="s">
        <v>3770</v>
      </c>
      <c r="C981" s="21" t="s">
        <v>3771</v>
      </c>
      <c r="D981" s="21" t="s">
        <v>3772</v>
      </c>
      <c r="E981" s="21" t="s">
        <v>3773</v>
      </c>
      <c r="F981" s="21" t="s">
        <v>2137</v>
      </c>
      <c r="H981" s="21" t="s">
        <v>60</v>
      </c>
      <c r="K981" s="21" t="s">
        <v>140</v>
      </c>
      <c r="L981" s="23">
        <v>39093</v>
      </c>
      <c r="M981" s="23">
        <v>39094</v>
      </c>
      <c r="S981" s="21" t="s">
        <v>2024</v>
      </c>
      <c r="U981" s="21" t="s">
        <v>42</v>
      </c>
      <c r="V981" s="21">
        <v>0</v>
      </c>
      <c r="W981" s="21" t="s">
        <v>147</v>
      </c>
      <c r="X981" s="21" t="s">
        <v>44</v>
      </c>
    </row>
    <row r="982" spans="1:24" x14ac:dyDescent="0.25">
      <c r="A982" s="21" t="str">
        <f t="shared" si="15"/>
        <v>Utillajes</v>
      </c>
      <c r="B982" s="21" t="s">
        <v>3774</v>
      </c>
      <c r="C982" s="21" t="s">
        <v>3775</v>
      </c>
      <c r="D982" s="21" t="s">
        <v>3776</v>
      </c>
      <c r="E982" s="21" t="s">
        <v>3777</v>
      </c>
      <c r="F982" s="21" t="s">
        <v>2137</v>
      </c>
      <c r="H982" s="21" t="s">
        <v>60</v>
      </c>
      <c r="K982" s="21" t="s">
        <v>140</v>
      </c>
      <c r="L982" s="23">
        <v>39093</v>
      </c>
      <c r="M982" s="23">
        <v>39094</v>
      </c>
      <c r="S982" s="21" t="s">
        <v>2024</v>
      </c>
      <c r="U982" s="21" t="s">
        <v>42</v>
      </c>
      <c r="V982" s="21">
        <v>0</v>
      </c>
      <c r="W982" s="21" t="s">
        <v>147</v>
      </c>
      <c r="X982" s="21" t="s">
        <v>44</v>
      </c>
    </row>
    <row r="983" spans="1:24" x14ac:dyDescent="0.25">
      <c r="A983" s="21" t="str">
        <f t="shared" si="15"/>
        <v>Utillajes</v>
      </c>
      <c r="B983" s="21" t="s">
        <v>3778</v>
      </c>
      <c r="C983" s="21" t="s">
        <v>3779</v>
      </c>
      <c r="D983" s="21" t="s">
        <v>3780</v>
      </c>
      <c r="E983" s="21" t="s">
        <v>3781</v>
      </c>
      <c r="F983" s="21" t="s">
        <v>2137</v>
      </c>
      <c r="H983" s="21" t="s">
        <v>60</v>
      </c>
      <c r="J983" s="21" t="s">
        <v>253</v>
      </c>
      <c r="K983" s="21" t="s">
        <v>254</v>
      </c>
      <c r="L983" s="23">
        <v>38757</v>
      </c>
      <c r="M983" s="23">
        <v>38763</v>
      </c>
      <c r="S983" s="21" t="s">
        <v>2024</v>
      </c>
      <c r="U983" s="21" t="s">
        <v>42</v>
      </c>
      <c r="V983" s="21">
        <v>30.67</v>
      </c>
      <c r="W983" s="21" t="s">
        <v>147</v>
      </c>
      <c r="X983" s="21" t="s">
        <v>44</v>
      </c>
    </row>
    <row r="984" spans="1:24" x14ac:dyDescent="0.25">
      <c r="A984" s="21" t="str">
        <f t="shared" si="15"/>
        <v>Utillajes</v>
      </c>
      <c r="B984" s="21" t="s">
        <v>3782</v>
      </c>
      <c r="C984" s="21" t="s">
        <v>3783</v>
      </c>
      <c r="D984" s="21" t="s">
        <v>3784</v>
      </c>
      <c r="E984" s="21" t="s">
        <v>3785</v>
      </c>
      <c r="F984" s="21" t="s">
        <v>2137</v>
      </c>
      <c r="H984" s="21" t="s">
        <v>60</v>
      </c>
      <c r="J984" s="21" t="s">
        <v>253</v>
      </c>
      <c r="K984" s="21" t="s">
        <v>254</v>
      </c>
      <c r="L984" s="23">
        <v>38757</v>
      </c>
      <c r="M984" s="23">
        <v>38763</v>
      </c>
      <c r="S984" s="21" t="s">
        <v>2024</v>
      </c>
      <c r="U984" s="21" t="s">
        <v>42</v>
      </c>
      <c r="V984" s="21">
        <v>11.28</v>
      </c>
      <c r="W984" s="21" t="s">
        <v>147</v>
      </c>
      <c r="X984" s="21" t="s">
        <v>44</v>
      </c>
    </row>
    <row r="985" spans="1:24" x14ac:dyDescent="0.25">
      <c r="A985" s="21" t="str">
        <f t="shared" si="15"/>
        <v>Utillajes</v>
      </c>
      <c r="B985" s="21" t="s">
        <v>3786</v>
      </c>
      <c r="C985" s="21" t="s">
        <v>3787</v>
      </c>
      <c r="D985" s="21" t="s">
        <v>3788</v>
      </c>
      <c r="E985" s="21" t="s">
        <v>3789</v>
      </c>
      <c r="F985" s="21" t="s">
        <v>2137</v>
      </c>
      <c r="H985" s="21" t="s">
        <v>60</v>
      </c>
      <c r="J985" s="21" t="s">
        <v>253</v>
      </c>
      <c r="K985" s="21" t="s">
        <v>254</v>
      </c>
      <c r="L985" s="23">
        <v>38757</v>
      </c>
      <c r="S985" s="21" t="s">
        <v>2024</v>
      </c>
      <c r="U985" s="21" t="s">
        <v>42</v>
      </c>
      <c r="V985" s="21">
        <v>11.25</v>
      </c>
      <c r="W985" s="21" t="s">
        <v>147</v>
      </c>
      <c r="X985" s="21" t="s">
        <v>44</v>
      </c>
    </row>
    <row r="986" spans="1:24" x14ac:dyDescent="0.25">
      <c r="A986" s="21" t="str">
        <f t="shared" si="15"/>
        <v>Utillajes</v>
      </c>
      <c r="B986" s="21" t="s">
        <v>3790</v>
      </c>
      <c r="C986" s="21" t="s">
        <v>3791</v>
      </c>
      <c r="D986" s="21" t="s">
        <v>3792</v>
      </c>
      <c r="E986" s="21" t="s">
        <v>3793</v>
      </c>
      <c r="F986" s="21" t="s">
        <v>2137</v>
      </c>
      <c r="H986" s="21" t="s">
        <v>60</v>
      </c>
      <c r="J986" s="21" t="s">
        <v>253</v>
      </c>
      <c r="K986" s="21" t="s">
        <v>254</v>
      </c>
      <c r="L986" s="23">
        <v>38757</v>
      </c>
      <c r="M986" s="23">
        <v>38763</v>
      </c>
      <c r="S986" s="21" t="s">
        <v>2024</v>
      </c>
      <c r="U986" s="21" t="s">
        <v>42</v>
      </c>
      <c r="V986" s="21">
        <v>23.96</v>
      </c>
      <c r="W986" s="21" t="s">
        <v>147</v>
      </c>
      <c r="X986" s="21" t="s">
        <v>44</v>
      </c>
    </row>
    <row r="987" spans="1:24" x14ac:dyDescent="0.25">
      <c r="A987" s="21" t="str">
        <f t="shared" si="15"/>
        <v>Utillajes</v>
      </c>
      <c r="B987" s="21" t="s">
        <v>3794</v>
      </c>
      <c r="C987" s="21" t="s">
        <v>3795</v>
      </c>
      <c r="D987" s="21" t="s">
        <v>3796</v>
      </c>
      <c r="E987" s="21" t="s">
        <v>3797</v>
      </c>
      <c r="H987" s="21" t="s">
        <v>60</v>
      </c>
      <c r="J987" s="21" t="s">
        <v>253</v>
      </c>
      <c r="K987" s="21" t="s">
        <v>254</v>
      </c>
      <c r="L987" s="23">
        <v>38827</v>
      </c>
      <c r="M987" s="23">
        <v>38828</v>
      </c>
      <c r="S987" s="21" t="s">
        <v>3798</v>
      </c>
      <c r="U987" s="21" t="s">
        <v>42</v>
      </c>
      <c r="V987" s="21">
        <v>0</v>
      </c>
      <c r="W987" s="21" t="s">
        <v>147</v>
      </c>
      <c r="X987" s="21" t="s">
        <v>44</v>
      </c>
    </row>
    <row r="988" spans="1:24" x14ac:dyDescent="0.25">
      <c r="A988" s="21" t="str">
        <f t="shared" si="15"/>
        <v>Utillajes</v>
      </c>
      <c r="B988" s="21" t="s">
        <v>3799</v>
      </c>
      <c r="C988" s="21" t="s">
        <v>3800</v>
      </c>
      <c r="D988" s="21" t="s">
        <v>3801</v>
      </c>
      <c r="E988" s="21" t="s">
        <v>3802</v>
      </c>
      <c r="H988" s="21" t="s">
        <v>60</v>
      </c>
      <c r="J988" s="21" t="s">
        <v>253</v>
      </c>
      <c r="K988" s="21" t="s">
        <v>254</v>
      </c>
      <c r="L988" s="23">
        <v>38827</v>
      </c>
      <c r="M988" s="23">
        <v>38828</v>
      </c>
      <c r="S988" s="21" t="s">
        <v>3798</v>
      </c>
      <c r="U988" s="21" t="s">
        <v>42</v>
      </c>
      <c r="V988" s="21">
        <v>0</v>
      </c>
      <c r="W988" s="21" t="s">
        <v>147</v>
      </c>
      <c r="X988" s="21" t="s">
        <v>44</v>
      </c>
    </row>
    <row r="989" spans="1:24" x14ac:dyDescent="0.25">
      <c r="A989" s="21" t="str">
        <f t="shared" si="15"/>
        <v>Utillajes</v>
      </c>
      <c r="B989" s="21" t="s">
        <v>3803</v>
      </c>
      <c r="C989" s="21" t="s">
        <v>3804</v>
      </c>
      <c r="D989" s="21" t="s">
        <v>3805</v>
      </c>
      <c r="E989" s="21" t="s">
        <v>3806</v>
      </c>
      <c r="F989" s="21" t="s">
        <v>3807</v>
      </c>
      <c r="H989" s="21" t="s">
        <v>60</v>
      </c>
      <c r="J989" s="21" t="s">
        <v>253</v>
      </c>
      <c r="K989" s="21" t="s">
        <v>254</v>
      </c>
      <c r="L989" s="23">
        <v>38827</v>
      </c>
      <c r="M989" s="23">
        <v>38828</v>
      </c>
      <c r="S989" s="21" t="s">
        <v>3798</v>
      </c>
      <c r="U989" s="21" t="s">
        <v>42</v>
      </c>
      <c r="V989" s="21">
        <v>0</v>
      </c>
      <c r="W989" s="21" t="s">
        <v>147</v>
      </c>
      <c r="X989" s="21" t="s">
        <v>44</v>
      </c>
    </row>
    <row r="990" spans="1:24" x14ac:dyDescent="0.25">
      <c r="A990" s="21" t="str">
        <f t="shared" si="15"/>
        <v>Utillajes</v>
      </c>
      <c r="B990" s="21" t="s">
        <v>3808</v>
      </c>
      <c r="C990" s="21" t="s">
        <v>3809</v>
      </c>
      <c r="D990" s="21" t="s">
        <v>3810</v>
      </c>
      <c r="E990" s="21" t="s">
        <v>3811</v>
      </c>
      <c r="F990" s="21" t="s">
        <v>3807</v>
      </c>
      <c r="H990" s="21" t="s">
        <v>60</v>
      </c>
      <c r="K990" s="21" t="s">
        <v>140</v>
      </c>
      <c r="L990" s="23">
        <v>39029</v>
      </c>
      <c r="S990" s="21" t="s">
        <v>2092</v>
      </c>
      <c r="U990" s="21" t="s">
        <v>42</v>
      </c>
      <c r="V990" s="21">
        <v>0</v>
      </c>
      <c r="W990" s="21" t="s">
        <v>147</v>
      </c>
      <c r="X990" s="21" t="s">
        <v>44</v>
      </c>
    </row>
    <row r="991" spans="1:24" x14ac:dyDescent="0.25">
      <c r="A991" s="21" t="str">
        <f t="shared" si="15"/>
        <v>Utillajes</v>
      </c>
      <c r="B991" s="21" t="s">
        <v>3812</v>
      </c>
      <c r="C991" s="21" t="s">
        <v>3813</v>
      </c>
      <c r="D991" s="21" t="s">
        <v>3814</v>
      </c>
      <c r="E991" s="21" t="s">
        <v>3815</v>
      </c>
      <c r="F991" s="21" t="s">
        <v>1801</v>
      </c>
      <c r="H991" s="21" t="s">
        <v>38</v>
      </c>
      <c r="J991" s="21" t="s">
        <v>146</v>
      </c>
      <c r="K991" s="21" t="s">
        <v>140</v>
      </c>
      <c r="L991" s="23">
        <v>38432</v>
      </c>
      <c r="M991" s="23">
        <v>38432</v>
      </c>
      <c r="S991" s="21" t="s">
        <v>41</v>
      </c>
      <c r="U991" s="21" t="s">
        <v>42</v>
      </c>
      <c r="V991" s="21">
        <v>0</v>
      </c>
      <c r="W991" s="21" t="s">
        <v>720</v>
      </c>
      <c r="X991" s="21" t="s">
        <v>44</v>
      </c>
    </row>
    <row r="992" spans="1:24" x14ac:dyDescent="0.25">
      <c r="A992" s="21" t="str">
        <f t="shared" si="15"/>
        <v>Utillajes</v>
      </c>
      <c r="B992" s="21" t="s">
        <v>3816</v>
      </c>
      <c r="C992" s="21" t="s">
        <v>3817</v>
      </c>
      <c r="D992" s="21" t="s">
        <v>3818</v>
      </c>
      <c r="E992" s="21" t="s">
        <v>3819</v>
      </c>
      <c r="F992" s="21" t="s">
        <v>1801</v>
      </c>
      <c r="H992" s="21" t="s">
        <v>38</v>
      </c>
      <c r="J992" s="21" t="s">
        <v>146</v>
      </c>
      <c r="K992" s="21" t="s">
        <v>140</v>
      </c>
      <c r="L992" s="23">
        <v>38432</v>
      </c>
      <c r="M992" s="23">
        <v>38432</v>
      </c>
      <c r="S992" s="21" t="s">
        <v>41</v>
      </c>
      <c r="U992" s="21" t="s">
        <v>42</v>
      </c>
      <c r="V992" s="21">
        <v>0</v>
      </c>
      <c r="W992" s="21" t="s">
        <v>720</v>
      </c>
      <c r="X992" s="21" t="s">
        <v>44</v>
      </c>
    </row>
    <row r="993" spans="1:24" x14ac:dyDescent="0.25">
      <c r="A993" s="21" t="str">
        <f t="shared" si="15"/>
        <v>Utillajes</v>
      </c>
      <c r="B993" s="21" t="s">
        <v>3820</v>
      </c>
      <c r="C993" s="21" t="s">
        <v>3821</v>
      </c>
      <c r="D993" s="21" t="s">
        <v>3822</v>
      </c>
      <c r="H993" s="21" t="s">
        <v>60</v>
      </c>
      <c r="K993" s="21" t="s">
        <v>254</v>
      </c>
      <c r="L993" s="23">
        <v>38778</v>
      </c>
      <c r="M993" s="23">
        <v>38797</v>
      </c>
      <c r="S993" s="21" t="s">
        <v>3798</v>
      </c>
      <c r="T993" s="21" t="s">
        <v>3823</v>
      </c>
      <c r="U993" s="21" t="s">
        <v>42</v>
      </c>
      <c r="V993" s="21">
        <v>5.03</v>
      </c>
      <c r="W993" s="21" t="s">
        <v>3824</v>
      </c>
      <c r="X993" s="21" t="s">
        <v>44</v>
      </c>
    </row>
    <row r="994" spans="1:24" x14ac:dyDescent="0.25">
      <c r="A994" s="21" t="str">
        <f t="shared" si="15"/>
        <v>Utillajes</v>
      </c>
      <c r="B994" s="21" t="s">
        <v>3825</v>
      </c>
      <c r="C994" s="21" t="s">
        <v>3826</v>
      </c>
      <c r="D994" s="21" t="s">
        <v>3827</v>
      </c>
      <c r="F994" s="21" t="s">
        <v>3505</v>
      </c>
      <c r="G994" s="21" t="s">
        <v>3828</v>
      </c>
      <c r="H994" s="21" t="s">
        <v>60</v>
      </c>
      <c r="K994" s="21" t="s">
        <v>140</v>
      </c>
      <c r="L994" s="23">
        <v>38904</v>
      </c>
      <c r="M994" s="23">
        <v>38904</v>
      </c>
      <c r="S994" s="21" t="s">
        <v>2687</v>
      </c>
      <c r="T994" s="21" t="s">
        <v>3829</v>
      </c>
      <c r="U994" s="21" t="s">
        <v>42</v>
      </c>
      <c r="V994" s="21">
        <v>15.2</v>
      </c>
      <c r="W994" s="21" t="s">
        <v>147</v>
      </c>
      <c r="X994" s="21" t="s">
        <v>44</v>
      </c>
    </row>
    <row r="995" spans="1:24" x14ac:dyDescent="0.25">
      <c r="A995" s="21" t="str">
        <f t="shared" si="15"/>
        <v>Utillajes</v>
      </c>
      <c r="B995" s="21" t="s">
        <v>3830</v>
      </c>
      <c r="C995" s="21" t="s">
        <v>3831</v>
      </c>
      <c r="D995" s="21" t="s">
        <v>3831</v>
      </c>
      <c r="E995" s="21" t="s">
        <v>3832</v>
      </c>
      <c r="F995" s="21" t="s">
        <v>2023</v>
      </c>
      <c r="H995" s="21" t="s">
        <v>60</v>
      </c>
      <c r="K995" s="21" t="s">
        <v>140</v>
      </c>
      <c r="L995" s="23">
        <v>38909</v>
      </c>
      <c r="M995" s="23">
        <v>38910</v>
      </c>
      <c r="S995" s="21" t="s">
        <v>2024</v>
      </c>
      <c r="U995" s="21" t="s">
        <v>42</v>
      </c>
      <c r="V995" s="21">
        <v>0</v>
      </c>
      <c r="W995" s="21" t="s">
        <v>147</v>
      </c>
      <c r="X995" s="21" t="s">
        <v>44</v>
      </c>
    </row>
    <row r="996" spans="1:24" x14ac:dyDescent="0.25">
      <c r="A996" s="21" t="str">
        <f t="shared" si="15"/>
        <v>Utillajes</v>
      </c>
      <c r="B996" s="21" t="s">
        <v>3833</v>
      </c>
      <c r="C996" s="21" t="s">
        <v>3834</v>
      </c>
      <c r="D996" s="21" t="s">
        <v>3835</v>
      </c>
      <c r="E996" s="21" t="s">
        <v>3836</v>
      </c>
      <c r="F996" s="21" t="s">
        <v>2137</v>
      </c>
      <c r="H996" s="21" t="s">
        <v>60</v>
      </c>
      <c r="K996" s="21" t="s">
        <v>140</v>
      </c>
      <c r="L996" s="23">
        <v>38925</v>
      </c>
      <c r="M996" s="23">
        <v>38925</v>
      </c>
      <c r="S996" s="21" t="s">
        <v>2024</v>
      </c>
      <c r="U996" s="21" t="s">
        <v>42</v>
      </c>
      <c r="V996" s="21">
        <v>0</v>
      </c>
      <c r="W996" s="21" t="s">
        <v>147</v>
      </c>
      <c r="X996" s="21" t="s">
        <v>44</v>
      </c>
    </row>
    <row r="997" spans="1:24" x14ac:dyDescent="0.25">
      <c r="A997" s="21" t="str">
        <f t="shared" si="15"/>
        <v>Utillajes</v>
      </c>
      <c r="B997" s="21" t="s">
        <v>3837</v>
      </c>
      <c r="C997" s="21" t="s">
        <v>3838</v>
      </c>
      <c r="D997" s="21" t="s">
        <v>3839</v>
      </c>
      <c r="E997" s="21" t="s">
        <v>3840</v>
      </c>
      <c r="F997" s="21" t="s">
        <v>2023</v>
      </c>
      <c r="H997" s="21" t="s">
        <v>60</v>
      </c>
      <c r="K997" s="21" t="s">
        <v>140</v>
      </c>
      <c r="L997" s="23">
        <v>38915</v>
      </c>
      <c r="M997" s="23">
        <v>38915</v>
      </c>
      <c r="S997" s="21" t="s">
        <v>2024</v>
      </c>
      <c r="U997" s="21" t="s">
        <v>42</v>
      </c>
      <c r="V997" s="21">
        <v>0</v>
      </c>
      <c r="W997" s="21" t="s">
        <v>147</v>
      </c>
      <c r="X997" s="21" t="s">
        <v>44</v>
      </c>
    </row>
    <row r="998" spans="1:24" x14ac:dyDescent="0.25">
      <c r="A998" s="21" t="str">
        <f t="shared" si="15"/>
        <v>Utillajes</v>
      </c>
      <c r="B998" s="21" t="s">
        <v>3841</v>
      </c>
      <c r="C998" s="21" t="s">
        <v>3842</v>
      </c>
      <c r="D998" s="21" t="s">
        <v>3843</v>
      </c>
      <c r="F998" s="21" t="s">
        <v>3844</v>
      </c>
      <c r="H998" s="21" t="s">
        <v>60</v>
      </c>
      <c r="K998" s="21" t="s">
        <v>140</v>
      </c>
      <c r="L998" s="23">
        <v>39105</v>
      </c>
      <c r="M998" s="23">
        <v>39105</v>
      </c>
      <c r="U998" s="21" t="s">
        <v>42</v>
      </c>
      <c r="V998" s="21">
        <v>0</v>
      </c>
      <c r="W998" s="21" t="s">
        <v>147</v>
      </c>
      <c r="X998" s="21" t="s">
        <v>44</v>
      </c>
    </row>
    <row r="999" spans="1:24" x14ac:dyDescent="0.25">
      <c r="A999" s="21" t="str">
        <f t="shared" si="15"/>
        <v>Utillajes</v>
      </c>
      <c r="B999" s="21" t="s">
        <v>3845</v>
      </c>
      <c r="C999" s="21" t="s">
        <v>3846</v>
      </c>
      <c r="D999" s="21" t="s">
        <v>3847</v>
      </c>
      <c r="F999" s="21" t="s">
        <v>3505</v>
      </c>
      <c r="H999" s="21" t="s">
        <v>60</v>
      </c>
      <c r="K999" s="21" t="s">
        <v>140</v>
      </c>
      <c r="L999" s="23">
        <v>39105</v>
      </c>
      <c r="M999" s="23">
        <v>39105</v>
      </c>
      <c r="U999" s="21" t="s">
        <v>42</v>
      </c>
      <c r="V999" s="21">
        <v>0</v>
      </c>
      <c r="W999" s="21" t="s">
        <v>147</v>
      </c>
      <c r="X999" s="21" t="s">
        <v>44</v>
      </c>
    </row>
    <row r="1000" spans="1:24" x14ac:dyDescent="0.25">
      <c r="A1000" s="21" t="str">
        <f t="shared" si="15"/>
        <v>Utillajes</v>
      </c>
      <c r="B1000" s="21" t="s">
        <v>3848</v>
      </c>
      <c r="C1000" s="21" t="s">
        <v>3849</v>
      </c>
      <c r="D1000" s="21" t="s">
        <v>3850</v>
      </c>
      <c r="E1000" s="21" t="s">
        <v>3851</v>
      </c>
      <c r="F1000" s="21" t="s">
        <v>3852</v>
      </c>
      <c r="H1000" s="21" t="s">
        <v>2253</v>
      </c>
      <c r="K1000" s="21" t="s">
        <v>140</v>
      </c>
      <c r="L1000" s="23">
        <v>39105</v>
      </c>
      <c r="M1000" s="23">
        <v>39105</v>
      </c>
      <c r="U1000" s="21" t="s">
        <v>42</v>
      </c>
      <c r="V1000" s="21">
        <v>0</v>
      </c>
      <c r="W1000" s="21" t="s">
        <v>147</v>
      </c>
      <c r="X1000" s="21" t="s">
        <v>44</v>
      </c>
    </row>
    <row r="1001" spans="1:24" x14ac:dyDescent="0.25">
      <c r="A1001" s="21" t="str">
        <f t="shared" si="15"/>
        <v>Utillajes</v>
      </c>
      <c r="B1001" s="21" t="s">
        <v>3853</v>
      </c>
      <c r="C1001" s="21" t="s">
        <v>3854</v>
      </c>
      <c r="D1001" s="21" t="s">
        <v>3855</v>
      </c>
      <c r="E1001" s="21" t="s">
        <v>3856</v>
      </c>
      <c r="F1001" s="21" t="s">
        <v>2137</v>
      </c>
      <c r="H1001" s="21" t="s">
        <v>60</v>
      </c>
      <c r="K1001" s="21" t="s">
        <v>140</v>
      </c>
      <c r="L1001" s="23">
        <v>39119</v>
      </c>
      <c r="M1001" s="23">
        <v>39121</v>
      </c>
      <c r="S1001" s="21" t="s">
        <v>2024</v>
      </c>
      <c r="U1001" s="21" t="s">
        <v>42</v>
      </c>
      <c r="V1001" s="21">
        <v>0</v>
      </c>
      <c r="W1001" s="21" t="s">
        <v>147</v>
      </c>
      <c r="X1001" s="21" t="s">
        <v>44</v>
      </c>
    </row>
    <row r="1002" spans="1:24" x14ac:dyDescent="0.25">
      <c r="A1002" s="21" t="str">
        <f t="shared" si="15"/>
        <v>Utillajes</v>
      </c>
      <c r="B1002" s="21" t="s">
        <v>3857</v>
      </c>
      <c r="C1002" s="21" t="s">
        <v>3858</v>
      </c>
      <c r="D1002" s="21" t="s">
        <v>3859</v>
      </c>
      <c r="E1002" s="21" t="s">
        <v>3860</v>
      </c>
      <c r="F1002" s="21" t="s">
        <v>2137</v>
      </c>
      <c r="H1002" s="21" t="s">
        <v>60</v>
      </c>
      <c r="K1002" s="21" t="s">
        <v>140</v>
      </c>
      <c r="L1002" s="23">
        <v>39120</v>
      </c>
      <c r="M1002" s="23">
        <v>39121</v>
      </c>
      <c r="S1002" s="21" t="s">
        <v>2024</v>
      </c>
      <c r="U1002" s="21" t="s">
        <v>42</v>
      </c>
      <c r="V1002" s="21">
        <v>0</v>
      </c>
      <c r="W1002" s="21" t="s">
        <v>147</v>
      </c>
      <c r="X1002" s="21" t="s">
        <v>44</v>
      </c>
    </row>
    <row r="1003" spans="1:24" x14ac:dyDescent="0.25">
      <c r="A1003" s="21" t="str">
        <f t="shared" si="15"/>
        <v>Utillajes</v>
      </c>
      <c r="B1003" s="21" t="s">
        <v>3861</v>
      </c>
      <c r="C1003" s="21" t="s">
        <v>3862</v>
      </c>
      <c r="D1003" s="21" t="s">
        <v>3863</v>
      </c>
      <c r="E1003" s="21" t="s">
        <v>3864</v>
      </c>
      <c r="H1003" s="21" t="s">
        <v>60</v>
      </c>
      <c r="K1003" s="21" t="s">
        <v>311</v>
      </c>
      <c r="L1003" s="23">
        <v>39205</v>
      </c>
      <c r="M1003" s="23">
        <v>39205</v>
      </c>
      <c r="S1003" s="21" t="s">
        <v>2682</v>
      </c>
      <c r="U1003" s="21" t="s">
        <v>42</v>
      </c>
      <c r="V1003" s="21">
        <v>0</v>
      </c>
      <c r="W1003" s="21" t="s">
        <v>197</v>
      </c>
      <c r="X1003" s="21" t="s">
        <v>44</v>
      </c>
    </row>
    <row r="1004" spans="1:24" x14ac:dyDescent="0.25">
      <c r="A1004" s="21" t="str">
        <f t="shared" si="15"/>
        <v>Utillajes</v>
      </c>
      <c r="B1004" s="21" t="s">
        <v>3865</v>
      </c>
      <c r="C1004" s="21" t="s">
        <v>3866</v>
      </c>
      <c r="D1004" s="21" t="s">
        <v>3867</v>
      </c>
      <c r="E1004" s="21" t="s">
        <v>3868</v>
      </c>
      <c r="H1004" s="21" t="s">
        <v>60</v>
      </c>
      <c r="K1004" s="21" t="s">
        <v>311</v>
      </c>
      <c r="L1004" s="23">
        <v>39205</v>
      </c>
      <c r="M1004" s="23">
        <v>39205</v>
      </c>
      <c r="S1004" s="21" t="s">
        <v>2687</v>
      </c>
      <c r="U1004" s="21" t="s">
        <v>42</v>
      </c>
      <c r="V1004" s="21">
        <v>0</v>
      </c>
      <c r="W1004" s="21" t="s">
        <v>197</v>
      </c>
      <c r="X1004" s="21" t="s">
        <v>44</v>
      </c>
    </row>
    <row r="1005" spans="1:24" x14ac:dyDescent="0.25">
      <c r="A1005" s="21" t="str">
        <f t="shared" si="15"/>
        <v>Utillajes</v>
      </c>
      <c r="B1005" s="21" t="s">
        <v>3869</v>
      </c>
      <c r="C1005" s="21" t="s">
        <v>3870</v>
      </c>
      <c r="D1005" s="21" t="s">
        <v>3871</v>
      </c>
      <c r="E1005" s="21" t="s">
        <v>3872</v>
      </c>
      <c r="H1005" s="21" t="s">
        <v>60</v>
      </c>
      <c r="K1005" s="21" t="s">
        <v>311</v>
      </c>
      <c r="L1005" s="23">
        <v>39205</v>
      </c>
      <c r="M1005" s="23">
        <v>39205</v>
      </c>
      <c r="S1005" s="21" t="s">
        <v>2687</v>
      </c>
      <c r="U1005" s="21" t="s">
        <v>42</v>
      </c>
      <c r="V1005" s="21">
        <v>0</v>
      </c>
      <c r="W1005" s="21" t="s">
        <v>197</v>
      </c>
      <c r="X1005" s="21" t="s">
        <v>44</v>
      </c>
    </row>
    <row r="1006" spans="1:24" x14ac:dyDescent="0.25">
      <c r="A1006" s="21" t="str">
        <f t="shared" si="15"/>
        <v>Utillajes</v>
      </c>
      <c r="B1006" s="21" t="s">
        <v>3873</v>
      </c>
      <c r="C1006" s="21" t="s">
        <v>3874</v>
      </c>
      <c r="D1006" s="21" t="s">
        <v>3875</v>
      </c>
      <c r="E1006" s="21" t="s">
        <v>3876</v>
      </c>
      <c r="H1006" s="21" t="s">
        <v>60</v>
      </c>
      <c r="K1006" s="21" t="s">
        <v>311</v>
      </c>
      <c r="L1006" s="23">
        <v>39205</v>
      </c>
      <c r="M1006" s="23">
        <v>39205</v>
      </c>
      <c r="S1006" s="21" t="s">
        <v>2687</v>
      </c>
      <c r="U1006" s="21" t="s">
        <v>42</v>
      </c>
      <c r="V1006" s="21">
        <v>0</v>
      </c>
      <c r="W1006" s="21" t="s">
        <v>197</v>
      </c>
      <c r="X1006" s="21" t="s">
        <v>44</v>
      </c>
    </row>
    <row r="1007" spans="1:24" x14ac:dyDescent="0.25">
      <c r="A1007" s="21" t="str">
        <f t="shared" si="15"/>
        <v>Utillajes</v>
      </c>
      <c r="B1007" s="21" t="s">
        <v>3877</v>
      </c>
      <c r="C1007" s="21" t="s">
        <v>3878</v>
      </c>
      <c r="D1007" s="21" t="s">
        <v>3879</v>
      </c>
      <c r="E1007" s="21" t="s">
        <v>3880</v>
      </c>
      <c r="F1007" s="21" t="s">
        <v>3505</v>
      </c>
      <c r="H1007" s="21" t="s">
        <v>60</v>
      </c>
      <c r="K1007" s="21" t="s">
        <v>311</v>
      </c>
      <c r="L1007" s="23">
        <v>39198</v>
      </c>
      <c r="M1007" s="23">
        <v>39205</v>
      </c>
      <c r="S1007" s="21" t="s">
        <v>2687</v>
      </c>
      <c r="U1007" s="21" t="s">
        <v>42</v>
      </c>
      <c r="V1007" s="21">
        <v>0</v>
      </c>
      <c r="W1007" s="21" t="s">
        <v>197</v>
      </c>
      <c r="X1007" s="21" t="s">
        <v>44</v>
      </c>
    </row>
    <row r="1008" spans="1:24" x14ac:dyDescent="0.25">
      <c r="A1008" s="21" t="str">
        <f t="shared" si="15"/>
        <v>Utillajes</v>
      </c>
      <c r="B1008" s="21" t="s">
        <v>3881</v>
      </c>
      <c r="C1008" s="21" t="s">
        <v>3882</v>
      </c>
      <c r="D1008" s="21" t="s">
        <v>3883</v>
      </c>
      <c r="H1008" s="21" t="s">
        <v>60</v>
      </c>
      <c r="K1008" s="21" t="s">
        <v>140</v>
      </c>
      <c r="L1008" s="23">
        <v>39212</v>
      </c>
      <c r="M1008" s="23">
        <v>39212</v>
      </c>
      <c r="S1008" s="21" t="s">
        <v>2682</v>
      </c>
      <c r="U1008" s="21" t="s">
        <v>42</v>
      </c>
      <c r="V1008" s="21">
        <v>0</v>
      </c>
      <c r="W1008" s="21" t="s">
        <v>147</v>
      </c>
      <c r="X1008" s="21" t="s">
        <v>44</v>
      </c>
    </row>
    <row r="1009" spans="1:31" x14ac:dyDescent="0.25">
      <c r="A1009" s="21" t="str">
        <f t="shared" si="15"/>
        <v>Utillajes</v>
      </c>
      <c r="B1009" s="21" t="s">
        <v>3889</v>
      </c>
      <c r="C1009" s="21" t="s">
        <v>3890</v>
      </c>
      <c r="D1009" s="21" t="s">
        <v>3891</v>
      </c>
      <c r="E1009" s="21" t="s">
        <v>3892</v>
      </c>
      <c r="F1009" s="21" t="s">
        <v>3893</v>
      </c>
      <c r="H1009" s="21" t="s">
        <v>60</v>
      </c>
      <c r="I1009" s="21">
        <v>39295</v>
      </c>
      <c r="K1009" s="21" t="s">
        <v>140</v>
      </c>
      <c r="L1009" s="23">
        <v>39286</v>
      </c>
      <c r="M1009" s="23">
        <v>39293</v>
      </c>
      <c r="S1009" s="21" t="s">
        <v>2682</v>
      </c>
      <c r="T1009" s="21" t="s">
        <v>3894</v>
      </c>
      <c r="U1009" s="21" t="s">
        <v>42</v>
      </c>
      <c r="V1009" s="21">
        <v>0</v>
      </c>
      <c r="W1009" s="21" t="s">
        <v>147</v>
      </c>
      <c r="X1009" s="21" t="s">
        <v>44</v>
      </c>
    </row>
    <row r="1010" spans="1:31" x14ac:dyDescent="0.25">
      <c r="A1010" s="21" t="str">
        <f t="shared" si="15"/>
        <v>Utillajes</v>
      </c>
      <c r="B1010" s="21" t="s">
        <v>3895</v>
      </c>
      <c r="C1010" s="21" t="s">
        <v>3896</v>
      </c>
      <c r="D1010" s="21" t="s">
        <v>3897</v>
      </c>
      <c r="K1010" s="21" t="s">
        <v>311</v>
      </c>
      <c r="L1010" s="23">
        <v>41015</v>
      </c>
      <c r="S1010" s="21" t="s">
        <v>2682</v>
      </c>
      <c r="U1010" s="21" t="s">
        <v>42</v>
      </c>
      <c r="V1010" s="21">
        <v>0</v>
      </c>
      <c r="X1010" s="21" t="s">
        <v>44</v>
      </c>
    </row>
    <row r="1011" spans="1:31" x14ac:dyDescent="0.25">
      <c r="A1011" s="21" t="str">
        <f t="shared" si="15"/>
        <v>Utillajes</v>
      </c>
      <c r="B1011" s="21" t="s">
        <v>3895</v>
      </c>
      <c r="C1011" s="21" t="s">
        <v>3896</v>
      </c>
      <c r="D1011" s="21" t="s">
        <v>3897</v>
      </c>
      <c r="K1011" s="21" t="s">
        <v>311</v>
      </c>
      <c r="L1011" s="23">
        <v>41015</v>
      </c>
      <c r="S1011" s="21" t="s">
        <v>2682</v>
      </c>
      <c r="U1011" s="21" t="s">
        <v>42</v>
      </c>
      <c r="V1011" s="21">
        <v>0</v>
      </c>
      <c r="X1011" s="21" t="s">
        <v>44</v>
      </c>
    </row>
    <row r="1012" spans="1:31" ht="33.75" x14ac:dyDescent="0.25">
      <c r="B1012" s="20" t="s">
        <v>3964</v>
      </c>
    </row>
    <row r="1013" spans="1:31" x14ac:dyDescent="0.25">
      <c r="A1013" s="21" t="str">
        <f t="shared" si="15"/>
        <v>Vehículos</v>
      </c>
      <c r="B1013" s="21" t="s">
        <v>3913</v>
      </c>
      <c r="C1013" s="21" t="s">
        <v>3914</v>
      </c>
      <c r="D1013" s="21" t="s">
        <v>3915</v>
      </c>
      <c r="E1013" s="21" t="s">
        <v>3916</v>
      </c>
      <c r="F1013" s="21" t="s">
        <v>3917</v>
      </c>
      <c r="G1013" s="21" t="s">
        <v>3918</v>
      </c>
      <c r="H1013" s="21" t="s">
        <v>38</v>
      </c>
      <c r="K1013" s="21" t="s">
        <v>39</v>
      </c>
      <c r="L1013" s="23">
        <v>42212</v>
      </c>
      <c r="M1013" s="23">
        <v>42212</v>
      </c>
      <c r="N1013" s="21">
        <v>24</v>
      </c>
      <c r="O1013" s="23">
        <v>42943</v>
      </c>
      <c r="R1013" s="23">
        <v>42943</v>
      </c>
      <c r="S1013" s="21" t="s">
        <v>3919</v>
      </c>
      <c r="U1013" s="21" t="s">
        <v>42</v>
      </c>
      <c r="V1013" s="21">
        <v>0</v>
      </c>
      <c r="X1013" s="21" t="s">
        <v>44</v>
      </c>
      <c r="Y1013" s="21" t="s">
        <v>112</v>
      </c>
      <c r="AE1013" s="23">
        <v>45579</v>
      </c>
    </row>
    <row r="1014" spans="1:31" x14ac:dyDescent="0.25">
      <c r="A1014" s="21" t="str">
        <f t="shared" si="15"/>
        <v>Vehículos</v>
      </c>
      <c r="B1014" s="21" t="s">
        <v>3920</v>
      </c>
      <c r="C1014" s="21" t="s">
        <v>3914</v>
      </c>
      <c r="D1014" s="21" t="s">
        <v>3921</v>
      </c>
      <c r="E1014" s="21" t="s">
        <v>3922</v>
      </c>
      <c r="F1014" s="21" t="s">
        <v>3923</v>
      </c>
      <c r="G1014" s="21" t="s">
        <v>3924</v>
      </c>
      <c r="H1014" s="21" t="s">
        <v>38</v>
      </c>
      <c r="K1014" s="21" t="s">
        <v>39</v>
      </c>
      <c r="L1014" s="23">
        <v>44895</v>
      </c>
      <c r="M1014" s="23">
        <v>44895</v>
      </c>
      <c r="U1014" s="21" t="s">
        <v>42</v>
      </c>
      <c r="V1014" s="21">
        <v>10045.450000000001</v>
      </c>
      <c r="X1014" s="21" t="s">
        <v>71</v>
      </c>
      <c r="AD1014" s="23">
        <v>45588</v>
      </c>
    </row>
    <row r="1015" spans="1:31" x14ac:dyDescent="0.25">
      <c r="A1015" s="21" t="str">
        <f t="shared" si="15"/>
        <v>Vehículos</v>
      </c>
      <c r="B1015" s="21" t="s">
        <v>3925</v>
      </c>
      <c r="C1015" s="21" t="s">
        <v>3914</v>
      </c>
      <c r="D1015" s="21" t="s">
        <v>3926</v>
      </c>
      <c r="E1015" s="21" t="s">
        <v>3927</v>
      </c>
      <c r="F1015" s="21" t="s">
        <v>3928</v>
      </c>
      <c r="G1015" s="21" t="s">
        <v>3929</v>
      </c>
      <c r="H1015" s="21" t="s">
        <v>38</v>
      </c>
      <c r="K1015" s="21" t="s">
        <v>39</v>
      </c>
      <c r="L1015" s="23">
        <v>44737</v>
      </c>
      <c r="U1015" s="21" t="s">
        <v>42</v>
      </c>
      <c r="V1015" s="21">
        <v>7331.99</v>
      </c>
      <c r="X1015" s="21" t="s">
        <v>71</v>
      </c>
      <c r="AD1015" s="23">
        <v>45569</v>
      </c>
    </row>
    <row r="1016" spans="1:31" x14ac:dyDescent="0.25">
      <c r="A1016" s="21" t="str">
        <f t="shared" si="15"/>
        <v>Vehículos</v>
      </c>
      <c r="B1016" s="21" t="s">
        <v>3930</v>
      </c>
      <c r="C1016" s="21" t="s">
        <v>3914</v>
      </c>
      <c r="D1016" s="21" t="s">
        <v>3931</v>
      </c>
      <c r="E1016" s="21" t="s">
        <v>3932</v>
      </c>
      <c r="F1016" s="21" t="s">
        <v>3923</v>
      </c>
      <c r="G1016" s="21" t="s">
        <v>3924</v>
      </c>
      <c r="H1016" s="21" t="s">
        <v>38</v>
      </c>
      <c r="K1016" s="21" t="s">
        <v>39</v>
      </c>
      <c r="L1016" s="23">
        <v>44102</v>
      </c>
      <c r="M1016" s="23">
        <v>44102</v>
      </c>
      <c r="N1016" s="21">
        <v>24</v>
      </c>
      <c r="O1016" s="23">
        <v>44832</v>
      </c>
      <c r="R1016" s="23">
        <v>44832</v>
      </c>
      <c r="S1016" s="21" t="s">
        <v>3933</v>
      </c>
      <c r="U1016" s="21" t="s">
        <v>42</v>
      </c>
      <c r="V1016" s="21">
        <v>0</v>
      </c>
      <c r="X1016" s="21" t="s">
        <v>71</v>
      </c>
      <c r="Y1016" s="21" t="s">
        <v>112</v>
      </c>
      <c r="AD1016" s="23">
        <v>45259</v>
      </c>
    </row>
    <row r="1017" spans="1:31" ht="33.75" x14ac:dyDescent="0.25">
      <c r="B1017" s="20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83ACF-2DC0-4937-8EC8-119648CA1C28}">
  <dimension ref="A1:AE249"/>
  <sheetViews>
    <sheetView workbookViewId="0">
      <selection activeCell="D5" sqref="D5"/>
    </sheetView>
  </sheetViews>
  <sheetFormatPr baseColWidth="10" defaultColWidth="10.7109375" defaultRowHeight="15" x14ac:dyDescent="0.25"/>
  <cols>
    <col min="1" max="1" width="11.28515625" style="21" customWidth="1"/>
    <col min="2" max="2" width="12" style="21" customWidth="1"/>
    <col min="3" max="3" width="22" style="21" bestFit="1" customWidth="1"/>
    <col min="4" max="4" width="78.140625" style="21" bestFit="1" customWidth="1"/>
    <col min="5" max="5" width="15.42578125" style="21" customWidth="1"/>
    <col min="6" max="6" width="10.7109375" style="21"/>
    <col min="7" max="7" width="13" style="21" customWidth="1"/>
    <col min="8" max="8" width="12.42578125" style="21" customWidth="1"/>
    <col min="9" max="9" width="10.7109375" style="21"/>
    <col min="10" max="10" width="25" style="21" customWidth="1"/>
    <col min="11" max="11" width="25.85546875" style="21" customWidth="1"/>
    <col min="12" max="12" width="19.7109375" style="21" customWidth="1"/>
    <col min="13" max="13" width="16.5703125" style="21" customWidth="1"/>
    <col min="14" max="14" width="20.7109375" style="21" customWidth="1"/>
    <col min="15" max="15" width="22" style="21" customWidth="1"/>
    <col min="16" max="16" width="22.85546875" style="21" customWidth="1"/>
    <col min="17" max="17" width="18.85546875" style="21" customWidth="1"/>
    <col min="18" max="18" width="16.7109375" style="21" customWidth="1"/>
    <col min="19" max="19" width="12.42578125" style="21" customWidth="1"/>
    <col min="20" max="20" width="27.28515625" style="21" customWidth="1"/>
    <col min="21" max="21" width="12" style="21" customWidth="1"/>
    <col min="22" max="22" width="10.7109375" style="21"/>
    <col min="23" max="23" width="14.28515625" style="21" customWidth="1"/>
    <col min="24" max="24" width="12" style="21" customWidth="1"/>
    <col min="25" max="25" width="18.140625" style="21" customWidth="1"/>
    <col min="26" max="26" width="18.85546875" style="21" customWidth="1"/>
    <col min="27" max="27" width="23.5703125" style="21" customWidth="1"/>
    <col min="28" max="28" width="18.85546875" style="21" customWidth="1"/>
    <col min="29" max="29" width="20.42578125" style="21" customWidth="1"/>
    <col min="30" max="30" width="21" style="21" customWidth="1"/>
    <col min="31" max="31" width="18.7109375" style="21" customWidth="1"/>
    <col min="32" max="16384" width="10.7109375" style="21"/>
  </cols>
  <sheetData>
    <row r="1" spans="1:31" s="25" customFormat="1" ht="21" x14ac:dyDescent="0.25">
      <c r="A1" s="26" t="s">
        <v>3962</v>
      </c>
      <c r="B1" s="26" t="s">
        <v>0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5</v>
      </c>
      <c r="H1" s="26" t="s">
        <v>6</v>
      </c>
      <c r="I1" s="26" t="s">
        <v>7</v>
      </c>
      <c r="J1" s="26" t="s">
        <v>8</v>
      </c>
      <c r="K1" s="26" t="s">
        <v>9</v>
      </c>
      <c r="L1" s="26" t="s">
        <v>10</v>
      </c>
      <c r="M1" s="26" t="s">
        <v>11</v>
      </c>
      <c r="N1" s="26" t="s">
        <v>12</v>
      </c>
      <c r="O1" s="26" t="s">
        <v>13</v>
      </c>
      <c r="P1" s="26" t="s">
        <v>14</v>
      </c>
      <c r="Q1" s="26" t="s">
        <v>15</v>
      </c>
      <c r="R1" s="26" t="s">
        <v>16</v>
      </c>
      <c r="S1" s="26" t="s">
        <v>17</v>
      </c>
      <c r="T1" s="26" t="s">
        <v>18</v>
      </c>
      <c r="U1" s="26" t="s">
        <v>19</v>
      </c>
      <c r="V1" s="26" t="s">
        <v>20</v>
      </c>
      <c r="W1" s="26" t="s">
        <v>21</v>
      </c>
      <c r="X1" s="26" t="s">
        <v>3963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</row>
    <row r="2" spans="1:31" ht="33.75" x14ac:dyDescent="0.25">
      <c r="B2" s="20" t="s">
        <v>31</v>
      </c>
      <c r="C2" s="20"/>
      <c r="D2" s="20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x14ac:dyDescent="0.25">
      <c r="A3" s="21" t="s">
        <v>31</v>
      </c>
      <c r="B3" s="21" t="s">
        <v>84</v>
      </c>
      <c r="C3" s="21" t="s">
        <v>85</v>
      </c>
      <c r="D3" s="21" t="s">
        <v>86</v>
      </c>
      <c r="F3" s="21" t="s">
        <v>87</v>
      </c>
      <c r="G3" s="21" t="s">
        <v>88</v>
      </c>
      <c r="K3" s="21" t="s">
        <v>69</v>
      </c>
      <c r="L3" s="23">
        <v>41611</v>
      </c>
      <c r="M3" s="23">
        <v>41611</v>
      </c>
      <c r="S3" s="21" t="s">
        <v>89</v>
      </c>
      <c r="U3" s="21" t="s">
        <v>42</v>
      </c>
      <c r="V3" s="21">
        <v>0</v>
      </c>
      <c r="X3" s="21" t="s">
        <v>71</v>
      </c>
    </row>
    <row r="4" spans="1:31" x14ac:dyDescent="0.25">
      <c r="A4" s="21" t="s">
        <v>31</v>
      </c>
      <c r="B4" s="21" t="s">
        <v>90</v>
      </c>
      <c r="C4" s="21" t="s">
        <v>91</v>
      </c>
      <c r="D4" s="21" t="s">
        <v>92</v>
      </c>
      <c r="E4" s="21" t="s">
        <v>93</v>
      </c>
      <c r="F4" s="21" t="s">
        <v>94</v>
      </c>
      <c r="K4" s="21" t="s">
        <v>69</v>
      </c>
      <c r="L4" s="23">
        <v>41611</v>
      </c>
      <c r="M4" s="23">
        <v>41611</v>
      </c>
      <c r="S4" s="21" t="s">
        <v>95</v>
      </c>
      <c r="U4" s="21" t="s">
        <v>42</v>
      </c>
      <c r="V4" s="21">
        <v>0</v>
      </c>
      <c r="X4" s="21" t="s">
        <v>71</v>
      </c>
    </row>
    <row r="5" spans="1:31" x14ac:dyDescent="0.25">
      <c r="A5" s="21" t="s">
        <v>31</v>
      </c>
      <c r="B5" s="21" t="s">
        <v>96</v>
      </c>
      <c r="C5" s="21" t="s">
        <v>97</v>
      </c>
      <c r="D5" s="21" t="s">
        <v>98</v>
      </c>
      <c r="E5" s="21" t="s">
        <v>99</v>
      </c>
      <c r="F5" s="21" t="s">
        <v>94</v>
      </c>
      <c r="K5" s="21" t="s">
        <v>69</v>
      </c>
      <c r="L5" s="23">
        <v>41611</v>
      </c>
      <c r="M5" s="23">
        <v>41611</v>
      </c>
      <c r="S5" s="21" t="s">
        <v>95</v>
      </c>
      <c r="U5" s="21" t="s">
        <v>42</v>
      </c>
      <c r="V5" s="21">
        <v>0</v>
      </c>
      <c r="X5" s="21" t="s">
        <v>71</v>
      </c>
    </row>
    <row r="6" spans="1:31" ht="33.75" x14ac:dyDescent="0.25">
      <c r="B6" s="20" t="s">
        <v>100</v>
      </c>
      <c r="C6" s="20"/>
      <c r="D6" s="20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x14ac:dyDescent="0.25">
      <c r="A7" s="21" t="s">
        <v>100</v>
      </c>
      <c r="B7" s="21" t="s">
        <v>236</v>
      </c>
      <c r="C7" s="21" t="s">
        <v>237</v>
      </c>
      <c r="D7" s="21" t="s">
        <v>238</v>
      </c>
      <c r="E7" s="21" t="s">
        <v>239</v>
      </c>
      <c r="F7" s="21" t="s">
        <v>240</v>
      </c>
      <c r="G7" s="21" t="s">
        <v>241</v>
      </c>
      <c r="H7" s="21" t="s">
        <v>38</v>
      </c>
      <c r="J7" s="21" t="s">
        <v>146</v>
      </c>
      <c r="K7" s="21" t="s">
        <v>140</v>
      </c>
      <c r="L7" s="23">
        <v>38393</v>
      </c>
      <c r="M7" s="23">
        <v>38407</v>
      </c>
      <c r="S7" s="21" t="s">
        <v>41</v>
      </c>
      <c r="U7" s="21" t="s">
        <v>111</v>
      </c>
      <c r="V7" s="21">
        <v>0</v>
      </c>
      <c r="W7" s="21" t="s">
        <v>147</v>
      </c>
      <c r="X7" s="21" t="s">
        <v>44</v>
      </c>
    </row>
    <row r="8" spans="1:31" x14ac:dyDescent="0.25">
      <c r="A8" s="21" t="s">
        <v>100</v>
      </c>
      <c r="B8" s="21" t="s">
        <v>425</v>
      </c>
      <c r="C8" s="21" t="s">
        <v>426</v>
      </c>
      <c r="D8" s="21" t="s">
        <v>427</v>
      </c>
      <c r="E8" s="21" t="s">
        <v>428</v>
      </c>
      <c r="F8" s="21" t="s">
        <v>105</v>
      </c>
      <c r="G8" s="21" t="s">
        <v>429</v>
      </c>
      <c r="K8" s="21" t="s">
        <v>311</v>
      </c>
      <c r="L8" s="23">
        <v>38012</v>
      </c>
      <c r="M8" s="23">
        <v>38012</v>
      </c>
      <c r="S8" s="21" t="s">
        <v>109</v>
      </c>
      <c r="U8" s="21" t="s">
        <v>42</v>
      </c>
      <c r="V8" s="21">
        <v>0</v>
      </c>
      <c r="X8" s="21" t="s">
        <v>44</v>
      </c>
    </row>
    <row r="9" spans="1:31" x14ac:dyDescent="0.25">
      <c r="A9" s="21" t="s">
        <v>100</v>
      </c>
      <c r="B9" s="21" t="s">
        <v>574</v>
      </c>
      <c r="C9" s="21" t="s">
        <v>575</v>
      </c>
      <c r="D9" s="21" t="s">
        <v>576</v>
      </c>
      <c r="E9" s="21" t="s">
        <v>577</v>
      </c>
      <c r="F9" s="21" t="s">
        <v>578</v>
      </c>
      <c r="G9" s="21" t="s">
        <v>579</v>
      </c>
      <c r="H9" s="21" t="s">
        <v>38</v>
      </c>
      <c r="K9" s="21" t="s">
        <v>572</v>
      </c>
      <c r="L9" s="23">
        <v>44879</v>
      </c>
      <c r="M9" s="23">
        <v>44880</v>
      </c>
      <c r="U9" s="21" t="s">
        <v>42</v>
      </c>
      <c r="V9" s="21">
        <v>0</v>
      </c>
      <c r="X9" s="21" t="s">
        <v>44</v>
      </c>
    </row>
    <row r="10" spans="1:31" ht="45" x14ac:dyDescent="0.25">
      <c r="A10" s="21" t="s">
        <v>100</v>
      </c>
      <c r="B10" s="21" t="s">
        <v>613</v>
      </c>
      <c r="C10" s="21" t="s">
        <v>614</v>
      </c>
      <c r="D10" s="21" t="s">
        <v>509</v>
      </c>
      <c r="F10" s="21" t="s">
        <v>510</v>
      </c>
      <c r="G10" s="21" t="s">
        <v>615</v>
      </c>
      <c r="K10" s="21" t="s">
        <v>108</v>
      </c>
      <c r="L10" s="23">
        <v>43011</v>
      </c>
      <c r="M10" s="23">
        <v>43011</v>
      </c>
      <c r="N10" s="21">
        <v>24</v>
      </c>
      <c r="O10" s="23">
        <v>44483</v>
      </c>
      <c r="R10" s="23">
        <v>44483</v>
      </c>
      <c r="T10" s="24" t="s">
        <v>616</v>
      </c>
      <c r="U10" s="21" t="s">
        <v>42</v>
      </c>
      <c r="V10" s="21">
        <v>0</v>
      </c>
      <c r="X10" s="21" t="s">
        <v>44</v>
      </c>
      <c r="Y10" s="21" t="s">
        <v>112</v>
      </c>
      <c r="AC10" s="23">
        <v>43752</v>
      </c>
    </row>
    <row r="11" spans="1:31" x14ac:dyDescent="0.25">
      <c r="A11" s="21" t="s">
        <v>100</v>
      </c>
      <c r="B11" s="21" t="s">
        <v>666</v>
      </c>
      <c r="C11" s="21" t="s">
        <v>667</v>
      </c>
      <c r="D11" s="21" t="s">
        <v>668</v>
      </c>
      <c r="F11" s="21" t="s">
        <v>105</v>
      </c>
      <c r="G11" s="21" t="s">
        <v>669</v>
      </c>
      <c r="H11" s="21" t="s">
        <v>38</v>
      </c>
      <c r="J11" s="21" t="s">
        <v>139</v>
      </c>
      <c r="K11" s="21" t="s">
        <v>140</v>
      </c>
      <c r="L11" s="23">
        <v>38012</v>
      </c>
      <c r="M11" s="23">
        <v>38028</v>
      </c>
      <c r="P11" s="23">
        <v>45750</v>
      </c>
      <c r="R11" s="23">
        <v>45750</v>
      </c>
      <c r="S11" s="21" t="s">
        <v>41</v>
      </c>
      <c r="U11" s="21" t="s">
        <v>42</v>
      </c>
      <c r="V11" s="21">
        <v>0</v>
      </c>
      <c r="W11" s="21" t="s">
        <v>43</v>
      </c>
      <c r="X11" s="21" t="s">
        <v>44</v>
      </c>
      <c r="Z11" s="21" t="s">
        <v>112</v>
      </c>
      <c r="AD11" s="23">
        <v>45019</v>
      </c>
    </row>
    <row r="12" spans="1:31" x14ac:dyDescent="0.25">
      <c r="A12" s="21" t="s">
        <v>100</v>
      </c>
      <c r="B12" s="21" t="s">
        <v>673</v>
      </c>
      <c r="C12" s="21" t="s">
        <v>674</v>
      </c>
      <c r="D12" s="21" t="s">
        <v>675</v>
      </c>
      <c r="F12" s="21" t="s">
        <v>105</v>
      </c>
      <c r="G12" s="21" t="s">
        <v>676</v>
      </c>
      <c r="H12" s="21" t="s">
        <v>38</v>
      </c>
      <c r="J12" s="21" t="s">
        <v>146</v>
      </c>
      <c r="K12" s="21" t="s">
        <v>140</v>
      </c>
      <c r="L12" s="23">
        <v>38012</v>
      </c>
      <c r="S12" s="21" t="s">
        <v>41</v>
      </c>
      <c r="U12" s="21" t="s">
        <v>42</v>
      </c>
      <c r="V12" s="21">
        <v>0</v>
      </c>
      <c r="W12" s="21" t="s">
        <v>147</v>
      </c>
      <c r="X12" s="21" t="s">
        <v>44</v>
      </c>
    </row>
    <row r="13" spans="1:31" x14ac:dyDescent="0.25">
      <c r="A13" s="21" t="s">
        <v>100</v>
      </c>
      <c r="B13" s="21" t="s">
        <v>726</v>
      </c>
      <c r="C13" s="21" t="s">
        <v>727</v>
      </c>
      <c r="D13" s="21" t="s">
        <v>727</v>
      </c>
      <c r="E13" s="21" t="s">
        <v>728</v>
      </c>
      <c r="F13" s="21" t="s">
        <v>105</v>
      </c>
      <c r="G13" s="21" t="s">
        <v>729</v>
      </c>
      <c r="H13" s="21" t="s">
        <v>38</v>
      </c>
      <c r="J13" s="21" t="s">
        <v>146</v>
      </c>
      <c r="K13" s="21" t="s">
        <v>140</v>
      </c>
      <c r="L13" s="23">
        <v>38012</v>
      </c>
      <c r="M13" s="23">
        <v>38014</v>
      </c>
      <c r="P13" s="23">
        <v>45784</v>
      </c>
      <c r="R13" s="23">
        <v>45784</v>
      </c>
      <c r="S13" s="21" t="s">
        <v>41</v>
      </c>
      <c r="U13" s="21" t="s">
        <v>42</v>
      </c>
      <c r="V13" s="21">
        <v>0</v>
      </c>
      <c r="W13" s="21" t="s">
        <v>147</v>
      </c>
      <c r="X13" s="21" t="s">
        <v>44</v>
      </c>
      <c r="Z13" s="21" t="s">
        <v>113</v>
      </c>
      <c r="AD13" s="23">
        <v>45419</v>
      </c>
    </row>
    <row r="14" spans="1:31" x14ac:dyDescent="0.25">
      <c r="A14" s="21" t="s">
        <v>100</v>
      </c>
      <c r="B14" s="21" t="s">
        <v>735</v>
      </c>
      <c r="C14" s="21" t="s">
        <v>736</v>
      </c>
      <c r="D14" s="21" t="s">
        <v>737</v>
      </c>
      <c r="E14" s="21" t="s">
        <v>738</v>
      </c>
      <c r="F14" s="21" t="s">
        <v>105</v>
      </c>
      <c r="G14" s="21" t="s">
        <v>739</v>
      </c>
      <c r="H14" s="21" t="s">
        <v>38</v>
      </c>
      <c r="J14" s="21" t="s">
        <v>146</v>
      </c>
      <c r="K14" s="21" t="s">
        <v>140</v>
      </c>
      <c r="L14" s="23">
        <v>38012</v>
      </c>
      <c r="M14" s="23">
        <v>38016</v>
      </c>
      <c r="S14" s="21" t="s">
        <v>41</v>
      </c>
      <c r="U14" s="21" t="s">
        <v>111</v>
      </c>
      <c r="V14" s="21">
        <v>0</v>
      </c>
      <c r="W14" s="21" t="s">
        <v>147</v>
      </c>
      <c r="X14" s="21" t="s">
        <v>44</v>
      </c>
    </row>
    <row r="15" spans="1:31" x14ac:dyDescent="0.25">
      <c r="A15" s="21" t="s">
        <v>100</v>
      </c>
      <c r="B15" s="21" t="s">
        <v>740</v>
      </c>
      <c r="C15" s="21" t="s">
        <v>741</v>
      </c>
      <c r="D15" s="21" t="s">
        <v>742</v>
      </c>
      <c r="F15" s="21" t="s">
        <v>743</v>
      </c>
      <c r="G15" s="21" t="s">
        <v>744</v>
      </c>
      <c r="H15" s="21" t="s">
        <v>38</v>
      </c>
      <c r="J15" s="21" t="s">
        <v>146</v>
      </c>
      <c r="K15" s="21" t="s">
        <v>140</v>
      </c>
      <c r="L15" s="23">
        <v>38110</v>
      </c>
      <c r="M15" s="23">
        <v>38110</v>
      </c>
      <c r="S15" s="21" t="s">
        <v>41</v>
      </c>
      <c r="U15" s="21" t="s">
        <v>42</v>
      </c>
      <c r="V15" s="21">
        <v>0</v>
      </c>
      <c r="W15" s="21" t="s">
        <v>147</v>
      </c>
      <c r="X15" s="21" t="s">
        <v>44</v>
      </c>
    </row>
    <row r="16" spans="1:31" x14ac:dyDescent="0.25">
      <c r="A16" s="21" t="s">
        <v>100</v>
      </c>
      <c r="B16" s="21" t="s">
        <v>745</v>
      </c>
      <c r="C16" s="21" t="s">
        <v>130</v>
      </c>
      <c r="D16" s="21" t="s">
        <v>746</v>
      </c>
      <c r="F16" s="21" t="s">
        <v>190</v>
      </c>
      <c r="H16" s="21" t="s">
        <v>38</v>
      </c>
      <c r="J16" s="21" t="s">
        <v>139</v>
      </c>
      <c r="K16" s="21" t="s">
        <v>140</v>
      </c>
      <c r="L16" s="23">
        <v>38393</v>
      </c>
      <c r="M16" s="23">
        <v>38447</v>
      </c>
      <c r="S16" s="21" t="s">
        <v>41</v>
      </c>
      <c r="U16" s="21" t="s">
        <v>42</v>
      </c>
      <c r="V16" s="21">
        <v>0</v>
      </c>
      <c r="W16" s="21" t="s">
        <v>747</v>
      </c>
      <c r="X16" s="21" t="s">
        <v>44</v>
      </c>
    </row>
    <row r="17" spans="1:29" x14ac:dyDescent="0.25">
      <c r="A17" s="21" t="s">
        <v>100</v>
      </c>
      <c r="B17" s="21" t="s">
        <v>748</v>
      </c>
      <c r="C17" s="21" t="s">
        <v>749</v>
      </c>
      <c r="D17" s="21" t="s">
        <v>750</v>
      </c>
      <c r="F17" s="21" t="s">
        <v>364</v>
      </c>
      <c r="G17" s="21" t="s">
        <v>751</v>
      </c>
      <c r="H17" s="21" t="s">
        <v>60</v>
      </c>
      <c r="J17" s="21" t="s">
        <v>290</v>
      </c>
      <c r="K17" s="21" t="s">
        <v>283</v>
      </c>
      <c r="L17" s="23">
        <v>38700</v>
      </c>
      <c r="M17" s="23">
        <v>38706</v>
      </c>
      <c r="S17" s="21" t="s">
        <v>41</v>
      </c>
      <c r="T17" s="21" t="s">
        <v>752</v>
      </c>
      <c r="U17" s="21" t="s">
        <v>42</v>
      </c>
      <c r="V17" s="21">
        <v>0</v>
      </c>
      <c r="W17" s="21" t="s">
        <v>285</v>
      </c>
      <c r="X17" s="21" t="s">
        <v>44</v>
      </c>
    </row>
    <row r="18" spans="1:29" x14ac:dyDescent="0.25">
      <c r="A18" s="21" t="s">
        <v>100</v>
      </c>
      <c r="B18" s="21" t="s">
        <v>781</v>
      </c>
      <c r="C18" s="21" t="s">
        <v>782</v>
      </c>
      <c r="D18" s="21" t="s">
        <v>783</v>
      </c>
      <c r="E18" s="21" t="s">
        <v>779</v>
      </c>
      <c r="F18" s="21" t="s">
        <v>784</v>
      </c>
      <c r="G18" s="21" t="s">
        <v>778</v>
      </c>
      <c r="H18" s="21" t="s">
        <v>60</v>
      </c>
      <c r="J18" s="21" t="s">
        <v>320</v>
      </c>
      <c r="K18" s="21" t="s">
        <v>321</v>
      </c>
      <c r="L18" s="23">
        <v>39520</v>
      </c>
      <c r="M18" s="23">
        <v>39520</v>
      </c>
      <c r="S18" s="21" t="s">
        <v>109</v>
      </c>
      <c r="T18" s="21" t="s">
        <v>780</v>
      </c>
      <c r="U18" s="21" t="s">
        <v>42</v>
      </c>
      <c r="V18" s="21">
        <v>0</v>
      </c>
      <c r="W18" s="21" t="s">
        <v>323</v>
      </c>
      <c r="X18" s="21" t="s">
        <v>44</v>
      </c>
      <c r="AC18" s="23">
        <v>40436</v>
      </c>
    </row>
    <row r="19" spans="1:29" x14ac:dyDescent="0.25">
      <c r="A19" s="21" t="s">
        <v>100</v>
      </c>
      <c r="B19" s="21" t="s">
        <v>795</v>
      </c>
      <c r="C19" s="21" t="s">
        <v>796</v>
      </c>
      <c r="D19" s="21" t="s">
        <v>797</v>
      </c>
      <c r="E19" s="21" t="s">
        <v>798</v>
      </c>
      <c r="F19" s="21" t="s">
        <v>799</v>
      </c>
      <c r="G19" s="21" t="s">
        <v>800</v>
      </c>
      <c r="H19" s="21" t="s">
        <v>60</v>
      </c>
      <c r="J19" s="21" t="s">
        <v>801</v>
      </c>
      <c r="K19" s="21" t="s">
        <v>321</v>
      </c>
      <c r="L19" s="23">
        <v>40624</v>
      </c>
      <c r="M19" s="23">
        <v>40624</v>
      </c>
      <c r="S19" s="21" t="s">
        <v>802</v>
      </c>
      <c r="U19" s="21" t="s">
        <v>42</v>
      </c>
      <c r="V19" s="21">
        <v>0</v>
      </c>
      <c r="X19" s="21" t="s">
        <v>71</v>
      </c>
    </row>
    <row r="20" spans="1:29" x14ac:dyDescent="0.25">
      <c r="A20" s="21" t="s">
        <v>100</v>
      </c>
      <c r="B20" s="21" t="s">
        <v>803</v>
      </c>
      <c r="C20" s="21" t="s">
        <v>804</v>
      </c>
      <c r="D20" s="21" t="s">
        <v>804</v>
      </c>
      <c r="K20" s="21" t="s">
        <v>311</v>
      </c>
      <c r="L20" s="23">
        <v>41242</v>
      </c>
      <c r="M20" s="23">
        <v>41242</v>
      </c>
      <c r="S20" s="21" t="s">
        <v>365</v>
      </c>
      <c r="U20" s="21" t="s">
        <v>42</v>
      </c>
      <c r="V20" s="21">
        <v>0</v>
      </c>
      <c r="X20" s="21" t="s">
        <v>44</v>
      </c>
    </row>
    <row r="21" spans="1:29" x14ac:dyDescent="0.25">
      <c r="A21" s="21" t="s">
        <v>100</v>
      </c>
      <c r="B21" s="21" t="s">
        <v>805</v>
      </c>
      <c r="C21" s="21" t="s">
        <v>806</v>
      </c>
      <c r="D21" s="21" t="s">
        <v>807</v>
      </c>
      <c r="E21" s="21" t="s">
        <v>808</v>
      </c>
      <c r="F21" s="21" t="s">
        <v>81</v>
      </c>
      <c r="G21" s="21" t="s">
        <v>809</v>
      </c>
      <c r="H21" s="21" t="s">
        <v>38</v>
      </c>
      <c r="K21" s="21" t="s">
        <v>76</v>
      </c>
      <c r="L21" s="23">
        <v>41795</v>
      </c>
      <c r="M21" s="23">
        <v>41821</v>
      </c>
      <c r="N21" s="21">
        <v>60</v>
      </c>
      <c r="O21" s="23">
        <v>46489</v>
      </c>
      <c r="R21" s="23">
        <v>46489</v>
      </c>
      <c r="S21" s="21" t="s">
        <v>77</v>
      </c>
      <c r="U21" s="21" t="s">
        <v>42</v>
      </c>
      <c r="V21" s="21">
        <v>0</v>
      </c>
      <c r="W21" s="21" t="s">
        <v>810</v>
      </c>
      <c r="X21" s="21" t="s">
        <v>44</v>
      </c>
      <c r="Y21" s="21" t="s">
        <v>112</v>
      </c>
      <c r="AC21" s="23">
        <v>44663</v>
      </c>
    </row>
    <row r="22" spans="1:29" x14ac:dyDescent="0.25">
      <c r="A22" s="21" t="s">
        <v>100</v>
      </c>
      <c r="B22" s="21" t="s">
        <v>825</v>
      </c>
      <c r="C22" s="21" t="s">
        <v>826</v>
      </c>
      <c r="D22" s="21" t="s">
        <v>827</v>
      </c>
      <c r="E22" s="21" t="s">
        <v>828</v>
      </c>
      <c r="F22" s="21" t="s">
        <v>81</v>
      </c>
      <c r="G22" s="21" t="s">
        <v>829</v>
      </c>
      <c r="K22" s="21" t="s">
        <v>76</v>
      </c>
      <c r="L22" s="23">
        <v>41983</v>
      </c>
      <c r="M22" s="23">
        <v>41988</v>
      </c>
      <c r="S22" s="21" t="s">
        <v>77</v>
      </c>
      <c r="U22" s="21" t="s">
        <v>42</v>
      </c>
      <c r="V22" s="21">
        <v>0</v>
      </c>
      <c r="X22" s="21" t="s">
        <v>44</v>
      </c>
    </row>
    <row r="23" spans="1:29" ht="33.75" x14ac:dyDescent="0.25">
      <c r="B23" s="20" t="s">
        <v>845</v>
      </c>
      <c r="C23" s="20"/>
      <c r="D23" s="20"/>
      <c r="L23" s="23"/>
      <c r="M23" s="23"/>
    </row>
    <row r="24" spans="1:29" x14ac:dyDescent="0.25">
      <c r="A24" s="21" t="s">
        <v>845</v>
      </c>
      <c r="B24" s="21" t="s">
        <v>978</v>
      </c>
      <c r="C24" s="21" t="s">
        <v>979</v>
      </c>
      <c r="D24" s="21" t="s">
        <v>980</v>
      </c>
      <c r="F24" s="21" t="s">
        <v>743</v>
      </c>
      <c r="G24" s="21" t="s">
        <v>981</v>
      </c>
      <c r="H24" s="21" t="s">
        <v>38</v>
      </c>
      <c r="J24" s="21" t="s">
        <v>146</v>
      </c>
      <c r="K24" s="21" t="s">
        <v>140</v>
      </c>
      <c r="L24" s="23">
        <v>38098</v>
      </c>
      <c r="M24" s="23">
        <v>38098</v>
      </c>
      <c r="S24" s="21" t="s">
        <v>41</v>
      </c>
      <c r="U24" s="21" t="s">
        <v>42</v>
      </c>
      <c r="V24" s="21">
        <v>0</v>
      </c>
      <c r="W24" s="21" t="s">
        <v>147</v>
      </c>
      <c r="X24" s="21" t="s">
        <v>44</v>
      </c>
    </row>
    <row r="25" spans="1:29" x14ac:dyDescent="0.25">
      <c r="A25" s="21" t="s">
        <v>845</v>
      </c>
      <c r="B25" s="21" t="s">
        <v>982</v>
      </c>
      <c r="C25" s="21" t="s">
        <v>983</v>
      </c>
      <c r="D25" s="21" t="s">
        <v>984</v>
      </c>
      <c r="F25" s="21" t="s">
        <v>105</v>
      </c>
      <c r="G25" s="21" t="s">
        <v>985</v>
      </c>
      <c r="H25" s="21" t="s">
        <v>38</v>
      </c>
      <c r="J25" s="21" t="s">
        <v>125</v>
      </c>
      <c r="K25" s="21" t="s">
        <v>126</v>
      </c>
      <c r="L25" s="23">
        <v>38012</v>
      </c>
      <c r="M25" s="23">
        <v>38014</v>
      </c>
      <c r="S25" s="21" t="s">
        <v>41</v>
      </c>
      <c r="U25" s="21" t="s">
        <v>42</v>
      </c>
      <c r="V25" s="21">
        <v>0</v>
      </c>
      <c r="W25" s="21" t="s">
        <v>128</v>
      </c>
      <c r="X25" s="21" t="s">
        <v>44</v>
      </c>
    </row>
    <row r="26" spans="1:29" x14ac:dyDescent="0.25">
      <c r="A26" s="21" t="s">
        <v>845</v>
      </c>
      <c r="B26" s="21" t="s">
        <v>986</v>
      </c>
      <c r="C26" s="21" t="s">
        <v>987</v>
      </c>
      <c r="D26" s="21" t="s">
        <v>988</v>
      </c>
      <c r="F26" s="21" t="s">
        <v>105</v>
      </c>
      <c r="G26" s="21" t="s">
        <v>989</v>
      </c>
      <c r="H26" s="21" t="s">
        <v>38</v>
      </c>
      <c r="J26" s="21" t="s">
        <v>125</v>
      </c>
      <c r="K26" s="21" t="s">
        <v>126</v>
      </c>
      <c r="L26" s="23">
        <v>38012</v>
      </c>
      <c r="M26" s="23">
        <v>38014</v>
      </c>
      <c r="S26" s="21" t="s">
        <v>41</v>
      </c>
      <c r="U26" s="21" t="s">
        <v>42</v>
      </c>
      <c r="V26" s="21">
        <v>0</v>
      </c>
      <c r="W26" s="21" t="s">
        <v>128</v>
      </c>
      <c r="X26" s="21" t="s">
        <v>44</v>
      </c>
    </row>
    <row r="27" spans="1:29" x14ac:dyDescent="0.25">
      <c r="A27" s="21" t="s">
        <v>845</v>
      </c>
      <c r="B27" s="21" t="s">
        <v>990</v>
      </c>
      <c r="C27" s="21" t="s">
        <v>991</v>
      </c>
      <c r="D27" s="21" t="s">
        <v>992</v>
      </c>
      <c r="F27" s="21" t="s">
        <v>105</v>
      </c>
      <c r="G27" s="21" t="s">
        <v>993</v>
      </c>
      <c r="H27" s="21" t="s">
        <v>38</v>
      </c>
      <c r="J27" s="21" t="s">
        <v>125</v>
      </c>
      <c r="K27" s="21" t="s">
        <v>126</v>
      </c>
      <c r="L27" s="23">
        <v>38012</v>
      </c>
      <c r="M27" s="23">
        <v>38013</v>
      </c>
      <c r="S27" s="21" t="s">
        <v>41</v>
      </c>
      <c r="U27" s="21" t="s">
        <v>42</v>
      </c>
      <c r="V27" s="21">
        <v>0</v>
      </c>
      <c r="W27" s="21" t="s">
        <v>128</v>
      </c>
      <c r="X27" s="21" t="s">
        <v>44</v>
      </c>
    </row>
    <row r="28" spans="1:29" x14ac:dyDescent="0.25">
      <c r="A28" s="21" t="s">
        <v>845</v>
      </c>
      <c r="B28" s="21" t="s">
        <v>994</v>
      </c>
      <c r="C28" s="21" t="s">
        <v>991</v>
      </c>
      <c r="D28" s="21" t="s">
        <v>995</v>
      </c>
      <c r="F28" s="21" t="s">
        <v>105</v>
      </c>
      <c r="G28" s="21" t="s">
        <v>993</v>
      </c>
      <c r="H28" s="21" t="s">
        <v>38</v>
      </c>
      <c r="J28" s="21" t="s">
        <v>125</v>
      </c>
      <c r="K28" s="21" t="s">
        <v>126</v>
      </c>
      <c r="L28" s="23">
        <v>38012</v>
      </c>
      <c r="M28" s="23">
        <v>38013</v>
      </c>
      <c r="S28" s="21" t="s">
        <v>41</v>
      </c>
      <c r="U28" s="21" t="s">
        <v>42</v>
      </c>
      <c r="V28" s="21">
        <v>0</v>
      </c>
      <c r="W28" s="21" t="s">
        <v>128</v>
      </c>
      <c r="X28" s="21" t="s">
        <v>44</v>
      </c>
    </row>
    <row r="29" spans="1:29" x14ac:dyDescent="0.25">
      <c r="A29" s="21" t="s">
        <v>845</v>
      </c>
      <c r="B29" s="21" t="s">
        <v>996</v>
      </c>
      <c r="C29" s="21" t="s">
        <v>997</v>
      </c>
      <c r="F29" s="21" t="s">
        <v>105</v>
      </c>
      <c r="G29" s="21" t="s">
        <v>998</v>
      </c>
      <c r="H29" s="21" t="s">
        <v>38</v>
      </c>
      <c r="J29" s="21" t="s">
        <v>125</v>
      </c>
      <c r="K29" s="21" t="s">
        <v>126</v>
      </c>
      <c r="L29" s="23">
        <v>38012</v>
      </c>
      <c r="M29" s="23">
        <v>38014</v>
      </c>
      <c r="S29" s="21" t="s">
        <v>41</v>
      </c>
      <c r="U29" s="21" t="s">
        <v>42</v>
      </c>
      <c r="V29" s="21">
        <v>0</v>
      </c>
      <c r="W29" s="21" t="s">
        <v>128</v>
      </c>
      <c r="X29" s="21" t="s">
        <v>44</v>
      </c>
    </row>
    <row r="30" spans="1:29" x14ac:dyDescent="0.25">
      <c r="A30" s="21" t="s">
        <v>845</v>
      </c>
      <c r="B30" s="21" t="s">
        <v>999</v>
      </c>
      <c r="C30" s="21" t="s">
        <v>997</v>
      </c>
      <c r="F30" s="21" t="s">
        <v>105</v>
      </c>
      <c r="G30" s="21" t="s">
        <v>998</v>
      </c>
      <c r="H30" s="21" t="s">
        <v>38</v>
      </c>
      <c r="J30" s="21" t="s">
        <v>125</v>
      </c>
      <c r="K30" s="21" t="s">
        <v>126</v>
      </c>
      <c r="L30" s="23">
        <v>38012</v>
      </c>
      <c r="M30" s="23">
        <v>38014</v>
      </c>
      <c r="S30" s="21" t="s">
        <v>41</v>
      </c>
      <c r="U30" s="21" t="s">
        <v>42</v>
      </c>
      <c r="V30" s="21">
        <v>0</v>
      </c>
      <c r="W30" s="21" t="s">
        <v>128</v>
      </c>
      <c r="X30" s="21" t="s">
        <v>44</v>
      </c>
    </row>
    <row r="31" spans="1:29" x14ac:dyDescent="0.25">
      <c r="A31" s="21" t="s">
        <v>845</v>
      </c>
      <c r="B31" s="21" t="s">
        <v>1028</v>
      </c>
      <c r="C31" s="21" t="s">
        <v>1029</v>
      </c>
      <c r="D31" s="21" t="s">
        <v>1030</v>
      </c>
      <c r="F31" s="21" t="s">
        <v>105</v>
      </c>
      <c r="G31" s="21" t="s">
        <v>1031</v>
      </c>
      <c r="H31" s="21" t="s">
        <v>38</v>
      </c>
      <c r="J31" s="21" t="s">
        <v>146</v>
      </c>
      <c r="K31" s="21" t="s">
        <v>140</v>
      </c>
      <c r="L31" s="23">
        <v>38012</v>
      </c>
      <c r="M31" s="23">
        <v>38013</v>
      </c>
      <c r="S31" s="21" t="s">
        <v>41</v>
      </c>
      <c r="U31" s="21" t="s">
        <v>42</v>
      </c>
      <c r="V31" s="21">
        <v>0</v>
      </c>
      <c r="W31" s="21" t="s">
        <v>147</v>
      </c>
      <c r="X31" s="21" t="s">
        <v>44</v>
      </c>
    </row>
    <row r="32" spans="1:29" x14ac:dyDescent="0.25">
      <c r="A32" s="21" t="s">
        <v>845</v>
      </c>
      <c r="B32" s="21" t="s">
        <v>1217</v>
      </c>
      <c r="C32" s="21" t="s">
        <v>1218</v>
      </c>
      <c r="D32" s="21" t="s">
        <v>1219</v>
      </c>
      <c r="F32" s="21" t="s">
        <v>105</v>
      </c>
      <c r="G32" s="21" t="s">
        <v>1220</v>
      </c>
      <c r="H32" s="21" t="s">
        <v>38</v>
      </c>
      <c r="J32" s="21" t="s">
        <v>146</v>
      </c>
      <c r="K32" s="21" t="s">
        <v>140</v>
      </c>
      <c r="L32" s="23">
        <v>38012</v>
      </c>
      <c r="M32" s="23">
        <v>38015</v>
      </c>
      <c r="S32" s="21" t="s">
        <v>41</v>
      </c>
      <c r="U32" s="21" t="s">
        <v>42</v>
      </c>
      <c r="V32" s="21">
        <v>0</v>
      </c>
      <c r="W32" s="21" t="s">
        <v>147</v>
      </c>
      <c r="X32" s="21" t="s">
        <v>44</v>
      </c>
    </row>
    <row r="33" spans="1:30" x14ac:dyDescent="0.25">
      <c r="A33" s="21" t="s">
        <v>845</v>
      </c>
      <c r="B33" s="21" t="s">
        <v>1221</v>
      </c>
      <c r="C33" s="21" t="s">
        <v>1222</v>
      </c>
      <c r="F33" s="21" t="s">
        <v>105</v>
      </c>
      <c r="G33" s="21" t="s">
        <v>1223</v>
      </c>
      <c r="H33" s="21" t="s">
        <v>38</v>
      </c>
      <c r="J33" s="21" t="s">
        <v>146</v>
      </c>
      <c r="K33" s="21" t="s">
        <v>140</v>
      </c>
      <c r="L33" s="23">
        <v>38012</v>
      </c>
      <c r="M33" s="23">
        <v>38015</v>
      </c>
      <c r="S33" s="21" t="s">
        <v>41</v>
      </c>
      <c r="U33" s="21" t="s">
        <v>42</v>
      </c>
      <c r="V33" s="21">
        <v>0</v>
      </c>
      <c r="W33" s="21" t="s">
        <v>147</v>
      </c>
      <c r="X33" s="21" t="s">
        <v>44</v>
      </c>
    </row>
    <row r="34" spans="1:30" x14ac:dyDescent="0.25">
      <c r="A34" s="21" t="s">
        <v>845</v>
      </c>
      <c r="B34" s="21" t="s">
        <v>1233</v>
      </c>
      <c r="C34" s="21" t="s">
        <v>1234</v>
      </c>
      <c r="F34" s="21" t="s">
        <v>743</v>
      </c>
      <c r="G34" s="21" t="s">
        <v>1235</v>
      </c>
      <c r="H34" s="21" t="s">
        <v>38</v>
      </c>
      <c r="J34" s="21" t="s">
        <v>146</v>
      </c>
      <c r="K34" s="21" t="s">
        <v>140</v>
      </c>
      <c r="L34" s="23">
        <v>38110</v>
      </c>
      <c r="M34" s="23">
        <v>38110</v>
      </c>
      <c r="S34" s="21" t="s">
        <v>41</v>
      </c>
      <c r="U34" s="21" t="s">
        <v>42</v>
      </c>
      <c r="V34" s="21">
        <v>0</v>
      </c>
      <c r="W34" s="21" t="s">
        <v>147</v>
      </c>
      <c r="X34" s="21" t="s">
        <v>44</v>
      </c>
    </row>
    <row r="35" spans="1:30" x14ac:dyDescent="0.25">
      <c r="A35" s="21" t="s">
        <v>845</v>
      </c>
      <c r="B35" s="21" t="s">
        <v>1236</v>
      </c>
      <c r="C35" s="21" t="s">
        <v>1237</v>
      </c>
      <c r="D35" s="21" t="s">
        <v>1238</v>
      </c>
      <c r="F35" s="21" t="s">
        <v>105</v>
      </c>
      <c r="G35" s="21" t="s">
        <v>725</v>
      </c>
      <c r="H35" s="21" t="s">
        <v>38</v>
      </c>
      <c r="J35" s="21" t="s">
        <v>139</v>
      </c>
      <c r="K35" s="21" t="s">
        <v>140</v>
      </c>
      <c r="L35" s="23">
        <v>38012</v>
      </c>
      <c r="M35" s="23">
        <v>38015</v>
      </c>
      <c r="S35" s="21" t="s">
        <v>41</v>
      </c>
      <c r="U35" s="21" t="s">
        <v>42</v>
      </c>
      <c r="V35" s="21">
        <v>0</v>
      </c>
      <c r="W35" s="21" t="s">
        <v>43</v>
      </c>
      <c r="X35" s="21" t="s">
        <v>44</v>
      </c>
    </row>
    <row r="36" spans="1:30" x14ac:dyDescent="0.25">
      <c r="A36" s="21" t="s">
        <v>845</v>
      </c>
      <c r="B36" s="21" t="s">
        <v>1239</v>
      </c>
      <c r="C36" s="21" t="s">
        <v>1240</v>
      </c>
      <c r="F36" s="21" t="s">
        <v>105</v>
      </c>
      <c r="G36" s="21" t="s">
        <v>725</v>
      </c>
      <c r="H36" s="21" t="s">
        <v>38</v>
      </c>
      <c r="J36" s="21" t="s">
        <v>139</v>
      </c>
      <c r="K36" s="21" t="s">
        <v>140</v>
      </c>
      <c r="L36" s="23">
        <v>38012</v>
      </c>
      <c r="M36" s="23">
        <v>38015</v>
      </c>
      <c r="P36" s="23">
        <v>46302</v>
      </c>
      <c r="R36" s="23">
        <v>46302</v>
      </c>
      <c r="S36" s="21" t="s">
        <v>41</v>
      </c>
      <c r="U36" s="21" t="s">
        <v>42</v>
      </c>
      <c r="V36" s="21">
        <v>0</v>
      </c>
      <c r="W36" s="21" t="s">
        <v>43</v>
      </c>
      <c r="X36" s="21" t="s">
        <v>44</v>
      </c>
      <c r="Z36" s="21" t="s">
        <v>112</v>
      </c>
      <c r="AD36" s="23">
        <v>45572</v>
      </c>
    </row>
    <row r="37" spans="1:30" x14ac:dyDescent="0.25">
      <c r="A37" s="21" t="s">
        <v>845</v>
      </c>
      <c r="B37" s="21" t="s">
        <v>1241</v>
      </c>
      <c r="C37" s="21" t="s">
        <v>1240</v>
      </c>
      <c r="F37" s="21" t="s">
        <v>105</v>
      </c>
      <c r="G37" s="21" t="s">
        <v>725</v>
      </c>
      <c r="H37" s="21" t="s">
        <v>38</v>
      </c>
      <c r="J37" s="21" t="s">
        <v>139</v>
      </c>
      <c r="K37" s="21" t="s">
        <v>140</v>
      </c>
      <c r="L37" s="23">
        <v>38012</v>
      </c>
      <c r="M37" s="23">
        <v>38015</v>
      </c>
      <c r="S37" s="21" t="s">
        <v>41</v>
      </c>
      <c r="U37" s="21" t="s">
        <v>42</v>
      </c>
      <c r="V37" s="21">
        <v>0</v>
      </c>
      <c r="W37" s="21" t="s">
        <v>43</v>
      </c>
      <c r="X37" s="21" t="s">
        <v>44</v>
      </c>
      <c r="AD37" s="23">
        <v>38015</v>
      </c>
    </row>
    <row r="38" spans="1:30" x14ac:dyDescent="0.25">
      <c r="A38" s="21" t="s">
        <v>845</v>
      </c>
      <c r="B38" s="21" t="s">
        <v>1338</v>
      </c>
      <c r="C38" s="21" t="s">
        <v>1339</v>
      </c>
      <c r="F38" s="21" t="s">
        <v>105</v>
      </c>
      <c r="G38" s="21" t="s">
        <v>1284</v>
      </c>
      <c r="H38" s="21" t="s">
        <v>38</v>
      </c>
      <c r="J38" s="21" t="s">
        <v>139</v>
      </c>
      <c r="K38" s="21" t="s">
        <v>140</v>
      </c>
      <c r="L38" s="23">
        <v>38012</v>
      </c>
      <c r="M38" s="23">
        <v>38016</v>
      </c>
      <c r="S38" s="21" t="s">
        <v>41</v>
      </c>
      <c r="U38" s="21" t="s">
        <v>42</v>
      </c>
      <c r="V38" s="21">
        <v>0</v>
      </c>
      <c r="W38" s="21" t="s">
        <v>43</v>
      </c>
      <c r="X38" s="21" t="s">
        <v>44</v>
      </c>
    </row>
    <row r="39" spans="1:30" x14ac:dyDescent="0.25">
      <c r="A39" s="21" t="s">
        <v>845</v>
      </c>
      <c r="B39" s="21" t="s">
        <v>1340</v>
      </c>
      <c r="C39" s="21" t="s">
        <v>1341</v>
      </c>
      <c r="F39" s="21" t="s">
        <v>105</v>
      </c>
      <c r="G39" s="21" t="s">
        <v>1342</v>
      </c>
      <c r="H39" s="21" t="s">
        <v>38</v>
      </c>
      <c r="J39" s="21" t="s">
        <v>139</v>
      </c>
      <c r="K39" s="21" t="s">
        <v>140</v>
      </c>
      <c r="L39" s="23">
        <v>38012</v>
      </c>
      <c r="M39" s="23">
        <v>38016</v>
      </c>
      <c r="S39" s="21" t="s">
        <v>41</v>
      </c>
      <c r="U39" s="21" t="s">
        <v>42</v>
      </c>
      <c r="V39" s="21">
        <v>0</v>
      </c>
      <c r="W39" s="21" t="s">
        <v>43</v>
      </c>
      <c r="X39" s="21" t="s">
        <v>44</v>
      </c>
    </row>
    <row r="40" spans="1:30" x14ac:dyDescent="0.25">
      <c r="A40" s="21" t="s">
        <v>845</v>
      </c>
      <c r="B40" s="21" t="s">
        <v>1343</v>
      </c>
      <c r="C40" s="21" t="s">
        <v>1341</v>
      </c>
      <c r="F40" s="21" t="s">
        <v>105</v>
      </c>
      <c r="G40" s="21" t="s">
        <v>1342</v>
      </c>
      <c r="H40" s="21" t="s">
        <v>38</v>
      </c>
      <c r="J40" s="21" t="s">
        <v>139</v>
      </c>
      <c r="K40" s="21" t="s">
        <v>140</v>
      </c>
      <c r="L40" s="23">
        <v>38012</v>
      </c>
      <c r="M40" s="23">
        <v>38016</v>
      </c>
      <c r="S40" s="21" t="s">
        <v>41</v>
      </c>
      <c r="U40" s="21" t="s">
        <v>42</v>
      </c>
      <c r="V40" s="21">
        <v>0</v>
      </c>
      <c r="W40" s="21" t="s">
        <v>43</v>
      </c>
      <c r="X40" s="21" t="s">
        <v>44</v>
      </c>
    </row>
    <row r="41" spans="1:30" x14ac:dyDescent="0.25">
      <c r="A41" s="21" t="s">
        <v>845</v>
      </c>
      <c r="B41" s="21" t="s">
        <v>1369</v>
      </c>
      <c r="C41" s="21" t="s">
        <v>1370</v>
      </c>
      <c r="D41" s="21" t="s">
        <v>1371</v>
      </c>
      <c r="F41" s="21" t="s">
        <v>105</v>
      </c>
      <c r="G41" s="21" t="s">
        <v>1372</v>
      </c>
      <c r="H41" s="21" t="s">
        <v>38</v>
      </c>
      <c r="J41" s="21" t="s">
        <v>139</v>
      </c>
      <c r="K41" s="21" t="s">
        <v>140</v>
      </c>
      <c r="L41" s="23">
        <v>38012</v>
      </c>
      <c r="M41" s="23">
        <v>38016</v>
      </c>
      <c r="S41" s="21" t="s">
        <v>41</v>
      </c>
      <c r="U41" s="21" t="s">
        <v>42</v>
      </c>
      <c r="V41" s="21">
        <v>0</v>
      </c>
      <c r="W41" s="21" t="s">
        <v>43</v>
      </c>
      <c r="X41" s="21" t="s">
        <v>44</v>
      </c>
    </row>
    <row r="42" spans="1:30" x14ac:dyDescent="0.25">
      <c r="A42" s="21" t="s">
        <v>845</v>
      </c>
      <c r="B42" s="21" t="s">
        <v>1513</v>
      </c>
      <c r="C42" s="21" t="s">
        <v>1514</v>
      </c>
      <c r="D42" s="21" t="s">
        <v>1515</v>
      </c>
      <c r="F42" s="21" t="s">
        <v>1329</v>
      </c>
      <c r="H42" s="21" t="s">
        <v>38</v>
      </c>
      <c r="J42" s="21" t="s">
        <v>146</v>
      </c>
      <c r="K42" s="21" t="s">
        <v>140</v>
      </c>
      <c r="L42" s="23">
        <v>38114</v>
      </c>
      <c r="M42" s="23">
        <v>38114</v>
      </c>
      <c r="S42" s="21" t="s">
        <v>41</v>
      </c>
      <c r="U42" s="21" t="s">
        <v>42</v>
      </c>
      <c r="V42" s="21">
        <v>0</v>
      </c>
      <c r="W42" s="21" t="s">
        <v>147</v>
      </c>
      <c r="X42" s="21" t="s">
        <v>44</v>
      </c>
    </row>
    <row r="43" spans="1:30" x14ac:dyDescent="0.25">
      <c r="A43" s="21" t="s">
        <v>845</v>
      </c>
      <c r="B43" s="21" t="s">
        <v>1516</v>
      </c>
      <c r="C43" s="21" t="s">
        <v>1514</v>
      </c>
      <c r="D43" s="21" t="s">
        <v>1515</v>
      </c>
      <c r="F43" s="21" t="s">
        <v>1329</v>
      </c>
      <c r="H43" s="21" t="s">
        <v>38</v>
      </c>
      <c r="J43" s="21" t="s">
        <v>146</v>
      </c>
      <c r="K43" s="21" t="s">
        <v>140</v>
      </c>
      <c r="L43" s="23">
        <v>38114</v>
      </c>
      <c r="M43" s="23">
        <v>38114</v>
      </c>
      <c r="S43" s="21" t="s">
        <v>41</v>
      </c>
      <c r="U43" s="21" t="s">
        <v>42</v>
      </c>
      <c r="V43" s="21">
        <v>0</v>
      </c>
      <c r="W43" s="21" t="s">
        <v>147</v>
      </c>
      <c r="X43" s="21" t="s">
        <v>44</v>
      </c>
    </row>
    <row r="44" spans="1:30" x14ac:dyDescent="0.25">
      <c r="A44" s="21" t="s">
        <v>845</v>
      </c>
      <c r="B44" s="21" t="s">
        <v>1517</v>
      </c>
      <c r="C44" s="21" t="s">
        <v>1518</v>
      </c>
      <c r="D44" s="21" t="s">
        <v>1519</v>
      </c>
      <c r="F44" s="21" t="s">
        <v>1329</v>
      </c>
      <c r="H44" s="21" t="s">
        <v>38</v>
      </c>
      <c r="J44" s="21" t="s">
        <v>139</v>
      </c>
      <c r="K44" s="21" t="s">
        <v>140</v>
      </c>
      <c r="L44" s="23">
        <v>38114</v>
      </c>
      <c r="M44" s="23">
        <v>38114</v>
      </c>
      <c r="S44" s="21" t="s">
        <v>41</v>
      </c>
      <c r="U44" s="21" t="s">
        <v>42</v>
      </c>
      <c r="V44" s="21">
        <v>0</v>
      </c>
      <c r="W44" s="21" t="s">
        <v>43</v>
      </c>
      <c r="X44" s="21" t="s">
        <v>44</v>
      </c>
    </row>
    <row r="45" spans="1:30" x14ac:dyDescent="0.25">
      <c r="A45" s="21" t="s">
        <v>845</v>
      </c>
      <c r="B45" s="21" t="s">
        <v>1520</v>
      </c>
      <c r="C45" s="21" t="s">
        <v>1521</v>
      </c>
      <c r="D45" s="21" t="s">
        <v>1522</v>
      </c>
      <c r="F45" s="21" t="s">
        <v>743</v>
      </c>
      <c r="G45" s="21" t="s">
        <v>1523</v>
      </c>
      <c r="H45" s="21" t="s">
        <v>38</v>
      </c>
      <c r="J45" s="21" t="s">
        <v>146</v>
      </c>
      <c r="K45" s="21" t="s">
        <v>140</v>
      </c>
      <c r="L45" s="23">
        <v>38119</v>
      </c>
      <c r="M45" s="23">
        <v>38119</v>
      </c>
      <c r="S45" s="21" t="s">
        <v>41</v>
      </c>
      <c r="U45" s="21" t="s">
        <v>42</v>
      </c>
      <c r="V45" s="21">
        <v>0</v>
      </c>
      <c r="W45" s="21" t="s">
        <v>147</v>
      </c>
      <c r="X45" s="21" t="s">
        <v>44</v>
      </c>
    </row>
    <row r="46" spans="1:30" x14ac:dyDescent="0.25">
      <c r="A46" s="21" t="s">
        <v>845</v>
      </c>
      <c r="B46" s="21" t="s">
        <v>1548</v>
      </c>
      <c r="C46" s="21" t="s">
        <v>1549</v>
      </c>
      <c r="D46" s="21" t="s">
        <v>1550</v>
      </c>
      <c r="F46" s="21" t="s">
        <v>1329</v>
      </c>
      <c r="H46" s="21" t="s">
        <v>38</v>
      </c>
      <c r="J46" s="21" t="s">
        <v>139</v>
      </c>
      <c r="K46" s="21" t="s">
        <v>140</v>
      </c>
      <c r="L46" s="23">
        <v>38121</v>
      </c>
      <c r="M46" s="23">
        <v>38121</v>
      </c>
      <c r="S46" s="21" t="s">
        <v>41</v>
      </c>
      <c r="U46" s="21" t="s">
        <v>42</v>
      </c>
      <c r="V46" s="21">
        <v>0</v>
      </c>
      <c r="W46" s="21" t="s">
        <v>1551</v>
      </c>
      <c r="X46" s="21" t="s">
        <v>44</v>
      </c>
    </row>
    <row r="47" spans="1:30" x14ac:dyDescent="0.25">
      <c r="A47" s="21" t="s">
        <v>845</v>
      </c>
      <c r="B47" s="21" t="s">
        <v>1552</v>
      </c>
      <c r="C47" s="21" t="s">
        <v>1553</v>
      </c>
      <c r="D47" s="21" t="s">
        <v>1554</v>
      </c>
      <c r="F47" s="21" t="s">
        <v>1329</v>
      </c>
      <c r="H47" s="21" t="s">
        <v>38</v>
      </c>
      <c r="J47" s="21" t="s">
        <v>146</v>
      </c>
      <c r="K47" s="21" t="s">
        <v>140</v>
      </c>
      <c r="L47" s="23">
        <v>38125</v>
      </c>
      <c r="M47" s="23">
        <v>38126</v>
      </c>
      <c r="S47" s="21" t="s">
        <v>41</v>
      </c>
      <c r="U47" s="21" t="s">
        <v>42</v>
      </c>
      <c r="V47" s="21">
        <v>0</v>
      </c>
      <c r="W47" s="21" t="s">
        <v>147</v>
      </c>
      <c r="X47" s="21" t="s">
        <v>44</v>
      </c>
    </row>
    <row r="48" spans="1:30" x14ac:dyDescent="0.25">
      <c r="A48" s="21" t="s">
        <v>845</v>
      </c>
      <c r="B48" s="21" t="s">
        <v>1555</v>
      </c>
      <c r="C48" s="21" t="s">
        <v>1556</v>
      </c>
      <c r="D48" s="21" t="s">
        <v>1557</v>
      </c>
      <c r="F48" s="21" t="s">
        <v>1329</v>
      </c>
      <c r="H48" s="21" t="s">
        <v>38</v>
      </c>
      <c r="J48" s="21" t="s">
        <v>146</v>
      </c>
      <c r="K48" s="21" t="s">
        <v>140</v>
      </c>
      <c r="L48" s="23">
        <v>38125</v>
      </c>
      <c r="M48" s="23">
        <v>38126</v>
      </c>
      <c r="S48" s="21" t="s">
        <v>41</v>
      </c>
      <c r="U48" s="21" t="s">
        <v>42</v>
      </c>
      <c r="V48" s="21">
        <v>0</v>
      </c>
      <c r="W48" s="21" t="s">
        <v>147</v>
      </c>
      <c r="X48" s="21" t="s">
        <v>44</v>
      </c>
    </row>
    <row r="49" spans="1:30" x14ac:dyDescent="0.25">
      <c r="A49" s="21" t="s">
        <v>845</v>
      </c>
      <c r="B49" s="21" t="s">
        <v>1558</v>
      </c>
      <c r="C49" s="21" t="s">
        <v>1559</v>
      </c>
      <c r="D49" s="21" t="s">
        <v>1560</v>
      </c>
      <c r="F49" s="21" t="s">
        <v>1329</v>
      </c>
      <c r="H49" s="21" t="s">
        <v>38</v>
      </c>
      <c r="J49" s="21" t="s">
        <v>146</v>
      </c>
      <c r="K49" s="21" t="s">
        <v>140</v>
      </c>
      <c r="L49" s="23">
        <v>38125</v>
      </c>
      <c r="M49" s="23">
        <v>38126</v>
      </c>
      <c r="S49" s="21" t="s">
        <v>41</v>
      </c>
      <c r="U49" s="21" t="s">
        <v>42</v>
      </c>
      <c r="V49" s="21">
        <v>0</v>
      </c>
      <c r="W49" s="21" t="s">
        <v>147</v>
      </c>
      <c r="X49" s="21" t="s">
        <v>44</v>
      </c>
    </row>
    <row r="50" spans="1:30" x14ac:dyDescent="0.25">
      <c r="A50" s="21" t="s">
        <v>845</v>
      </c>
      <c r="B50" s="21" t="s">
        <v>1561</v>
      </c>
      <c r="C50" s="21" t="s">
        <v>1562</v>
      </c>
      <c r="F50" s="21" t="s">
        <v>1329</v>
      </c>
      <c r="H50" s="21" t="s">
        <v>38</v>
      </c>
      <c r="J50" s="21" t="s">
        <v>146</v>
      </c>
      <c r="K50" s="21" t="s">
        <v>140</v>
      </c>
      <c r="L50" s="23">
        <v>38125</v>
      </c>
      <c r="M50" s="23">
        <v>38126</v>
      </c>
      <c r="S50" s="21" t="s">
        <v>41</v>
      </c>
      <c r="U50" s="21" t="s">
        <v>42</v>
      </c>
      <c r="V50" s="21">
        <v>0</v>
      </c>
      <c r="W50" s="21" t="s">
        <v>720</v>
      </c>
      <c r="X50" s="21" t="s">
        <v>44</v>
      </c>
    </row>
    <row r="51" spans="1:30" x14ac:dyDescent="0.25">
      <c r="A51" s="21" t="s">
        <v>845</v>
      </c>
      <c r="B51" s="21" t="s">
        <v>1563</v>
      </c>
      <c r="C51" s="21" t="s">
        <v>1564</v>
      </c>
      <c r="F51" s="21" t="s">
        <v>1329</v>
      </c>
      <c r="H51" s="21" t="s">
        <v>38</v>
      </c>
      <c r="J51" s="21" t="s">
        <v>146</v>
      </c>
      <c r="K51" s="21" t="s">
        <v>140</v>
      </c>
      <c r="L51" s="23">
        <v>38125</v>
      </c>
      <c r="M51" s="23">
        <v>38126</v>
      </c>
      <c r="S51" s="21" t="s">
        <v>41</v>
      </c>
      <c r="U51" s="21" t="s">
        <v>42</v>
      </c>
      <c r="V51" s="21">
        <v>0</v>
      </c>
      <c r="W51" s="21" t="s">
        <v>147</v>
      </c>
      <c r="X51" s="21" t="s">
        <v>44</v>
      </c>
    </row>
    <row r="52" spans="1:30" x14ac:dyDescent="0.25">
      <c r="A52" s="21" t="s">
        <v>845</v>
      </c>
      <c r="B52" s="21" t="s">
        <v>1565</v>
      </c>
      <c r="C52" s="21" t="s">
        <v>1566</v>
      </c>
      <c r="D52" s="21" t="s">
        <v>1567</v>
      </c>
      <c r="F52" s="21" t="s">
        <v>1329</v>
      </c>
      <c r="H52" s="21" t="s">
        <v>38</v>
      </c>
      <c r="J52" s="21" t="s">
        <v>146</v>
      </c>
      <c r="K52" s="21" t="s">
        <v>140</v>
      </c>
      <c r="L52" s="23">
        <v>38125</v>
      </c>
      <c r="M52" s="23">
        <v>38126</v>
      </c>
      <c r="S52" s="21" t="s">
        <v>41</v>
      </c>
      <c r="U52" s="21" t="s">
        <v>42</v>
      </c>
      <c r="V52" s="21">
        <v>0</v>
      </c>
      <c r="W52" s="21" t="s">
        <v>147</v>
      </c>
      <c r="X52" s="21" t="s">
        <v>44</v>
      </c>
    </row>
    <row r="53" spans="1:30" x14ac:dyDescent="0.25">
      <c r="A53" s="21" t="s">
        <v>845</v>
      </c>
      <c r="B53" s="21" t="s">
        <v>1568</v>
      </c>
      <c r="C53" s="21" t="s">
        <v>1569</v>
      </c>
      <c r="D53" s="21" t="s">
        <v>1570</v>
      </c>
      <c r="F53" s="21" t="s">
        <v>105</v>
      </c>
      <c r="H53" s="21" t="s">
        <v>38</v>
      </c>
      <c r="J53" s="21" t="s">
        <v>139</v>
      </c>
      <c r="K53" s="21" t="s">
        <v>140</v>
      </c>
      <c r="L53" s="23">
        <v>38127</v>
      </c>
      <c r="M53" s="23">
        <v>38128</v>
      </c>
      <c r="S53" s="21" t="s">
        <v>41</v>
      </c>
      <c r="U53" s="21" t="s">
        <v>42</v>
      </c>
      <c r="V53" s="21">
        <v>0</v>
      </c>
      <c r="W53" s="21" t="s">
        <v>1429</v>
      </c>
      <c r="X53" s="21" t="s">
        <v>44</v>
      </c>
    </row>
    <row r="54" spans="1:30" x14ac:dyDescent="0.25">
      <c r="A54" s="21" t="s">
        <v>845</v>
      </c>
      <c r="B54" s="21" t="s">
        <v>1579</v>
      </c>
      <c r="C54" s="21" t="s">
        <v>1580</v>
      </c>
      <c r="D54" s="21" t="s">
        <v>1581</v>
      </c>
      <c r="F54" s="21" t="s">
        <v>1329</v>
      </c>
      <c r="H54" s="21" t="s">
        <v>38</v>
      </c>
      <c r="J54" s="21" t="s">
        <v>146</v>
      </c>
      <c r="K54" s="21" t="s">
        <v>140</v>
      </c>
      <c r="L54" s="23">
        <v>38155</v>
      </c>
      <c r="M54" s="23">
        <v>38159</v>
      </c>
      <c r="P54" s="23">
        <v>45944</v>
      </c>
      <c r="R54" s="23">
        <v>45944</v>
      </c>
      <c r="S54" s="21" t="s">
        <v>41</v>
      </c>
      <c r="U54" s="21" t="s">
        <v>42</v>
      </c>
      <c r="V54" s="21">
        <v>0</v>
      </c>
      <c r="W54" s="21" t="s">
        <v>147</v>
      </c>
      <c r="X54" s="21" t="s">
        <v>44</v>
      </c>
      <c r="Z54" s="21" t="s">
        <v>113</v>
      </c>
      <c r="AD54" s="23">
        <v>45579</v>
      </c>
    </row>
    <row r="55" spans="1:30" x14ac:dyDescent="0.25">
      <c r="A55" s="21" t="s">
        <v>845</v>
      </c>
      <c r="B55" s="21" t="s">
        <v>1606</v>
      </c>
      <c r="C55" s="21" t="s">
        <v>1607</v>
      </c>
      <c r="D55" s="21" t="s">
        <v>1608</v>
      </c>
      <c r="F55" s="21" t="s">
        <v>1609</v>
      </c>
      <c r="G55" s="21" t="s">
        <v>1610</v>
      </c>
      <c r="H55" s="21" t="s">
        <v>38</v>
      </c>
      <c r="J55" s="21" t="s">
        <v>107</v>
      </c>
      <c r="K55" s="21" t="s">
        <v>108</v>
      </c>
      <c r="L55" s="23">
        <v>38110</v>
      </c>
      <c r="M55" s="23">
        <v>38110</v>
      </c>
      <c r="S55" s="21" t="s">
        <v>41</v>
      </c>
      <c r="U55" s="21" t="s">
        <v>42</v>
      </c>
      <c r="V55" s="21">
        <v>0</v>
      </c>
      <c r="W55" s="21" t="s">
        <v>108</v>
      </c>
      <c r="X55" s="21" t="s">
        <v>44</v>
      </c>
    </row>
    <row r="56" spans="1:30" x14ac:dyDescent="0.25">
      <c r="A56" s="21" t="s">
        <v>845</v>
      </c>
      <c r="B56" s="21" t="s">
        <v>1611</v>
      </c>
      <c r="C56" s="21" t="s">
        <v>1612</v>
      </c>
      <c r="D56" s="21" t="s">
        <v>1613</v>
      </c>
      <c r="F56" s="21" t="s">
        <v>1614</v>
      </c>
      <c r="G56" s="21" t="s">
        <v>1615</v>
      </c>
      <c r="H56" s="21" t="s">
        <v>38</v>
      </c>
      <c r="J56" s="21" t="s">
        <v>125</v>
      </c>
      <c r="K56" s="21" t="s">
        <v>126</v>
      </c>
      <c r="L56" s="23">
        <v>38238</v>
      </c>
      <c r="M56" s="23">
        <v>38238</v>
      </c>
      <c r="S56" s="21" t="s">
        <v>41</v>
      </c>
      <c r="U56" s="21" t="s">
        <v>42</v>
      </c>
      <c r="V56" s="21">
        <v>0</v>
      </c>
      <c r="W56" s="21" t="s">
        <v>1616</v>
      </c>
      <c r="X56" s="21" t="s">
        <v>44</v>
      </c>
    </row>
    <row r="57" spans="1:30" x14ac:dyDescent="0.25">
      <c r="A57" s="21" t="s">
        <v>845</v>
      </c>
      <c r="B57" s="21" t="s">
        <v>1617</v>
      </c>
      <c r="C57" s="21" t="s">
        <v>1618</v>
      </c>
      <c r="D57" s="21" t="s">
        <v>1619</v>
      </c>
      <c r="F57" s="21" t="s">
        <v>1620</v>
      </c>
      <c r="G57" s="21" t="s">
        <v>1621</v>
      </c>
      <c r="H57" s="21" t="s">
        <v>38</v>
      </c>
      <c r="J57" s="21" t="s">
        <v>125</v>
      </c>
      <c r="K57" s="21" t="s">
        <v>126</v>
      </c>
      <c r="L57" s="23">
        <v>38289</v>
      </c>
      <c r="M57" s="23">
        <v>38294</v>
      </c>
      <c r="S57" s="21" t="s">
        <v>41</v>
      </c>
      <c r="U57" s="21" t="s">
        <v>42</v>
      </c>
      <c r="V57" s="21">
        <v>0</v>
      </c>
      <c r="W57" s="21" t="s">
        <v>128</v>
      </c>
      <c r="X57" s="21" t="s">
        <v>44</v>
      </c>
    </row>
    <row r="58" spans="1:30" x14ac:dyDescent="0.25">
      <c r="A58" s="21" t="s">
        <v>845</v>
      </c>
      <c r="B58" s="21" t="s">
        <v>1622</v>
      </c>
      <c r="C58" s="21" t="s">
        <v>1618</v>
      </c>
      <c r="D58" s="21" t="s">
        <v>1619</v>
      </c>
      <c r="F58" s="21" t="s">
        <v>1620</v>
      </c>
      <c r="G58" s="21" t="s">
        <v>1623</v>
      </c>
      <c r="H58" s="21" t="s">
        <v>38</v>
      </c>
      <c r="J58" s="21" t="s">
        <v>146</v>
      </c>
      <c r="K58" s="21" t="s">
        <v>140</v>
      </c>
      <c r="L58" s="23">
        <v>38289</v>
      </c>
      <c r="M58" s="23">
        <v>38294</v>
      </c>
      <c r="S58" s="21" t="s">
        <v>41</v>
      </c>
      <c r="U58" s="21" t="s">
        <v>42</v>
      </c>
      <c r="V58" s="21">
        <v>0</v>
      </c>
      <c r="W58" s="21" t="s">
        <v>147</v>
      </c>
      <c r="X58" s="21" t="s">
        <v>44</v>
      </c>
    </row>
    <row r="59" spans="1:30" x14ac:dyDescent="0.25">
      <c r="A59" s="21" t="s">
        <v>845</v>
      </c>
      <c r="B59" s="21" t="s">
        <v>1624</v>
      </c>
      <c r="C59" s="21" t="s">
        <v>1618</v>
      </c>
      <c r="D59" s="21" t="s">
        <v>1619</v>
      </c>
      <c r="F59" s="21" t="s">
        <v>1620</v>
      </c>
      <c r="G59" s="21" t="s">
        <v>1623</v>
      </c>
      <c r="H59" s="21" t="s">
        <v>38</v>
      </c>
      <c r="J59" s="21" t="s">
        <v>146</v>
      </c>
      <c r="K59" s="21" t="s">
        <v>140</v>
      </c>
      <c r="L59" s="23">
        <v>38289</v>
      </c>
      <c r="M59" s="23">
        <v>38294</v>
      </c>
      <c r="S59" s="21" t="s">
        <v>41</v>
      </c>
      <c r="U59" s="21" t="s">
        <v>42</v>
      </c>
      <c r="V59" s="21">
        <v>0</v>
      </c>
      <c r="W59" s="21" t="s">
        <v>211</v>
      </c>
      <c r="X59" s="21" t="s">
        <v>44</v>
      </c>
    </row>
    <row r="60" spans="1:30" x14ac:dyDescent="0.25">
      <c r="A60" s="21" t="s">
        <v>845</v>
      </c>
      <c r="B60" s="21" t="s">
        <v>1725</v>
      </c>
      <c r="C60" s="21" t="s">
        <v>1726</v>
      </c>
      <c r="D60" s="21" t="s">
        <v>1727</v>
      </c>
      <c r="F60" s="21" t="s">
        <v>1728</v>
      </c>
      <c r="G60" s="21" t="s">
        <v>1729</v>
      </c>
      <c r="H60" s="21" t="s">
        <v>38</v>
      </c>
      <c r="J60" s="21" t="s">
        <v>107</v>
      </c>
      <c r="K60" s="21" t="s">
        <v>108</v>
      </c>
      <c r="L60" s="23">
        <v>38366</v>
      </c>
      <c r="M60" s="23">
        <v>38370</v>
      </c>
      <c r="S60" s="21" t="s">
        <v>41</v>
      </c>
      <c r="U60" s="21" t="s">
        <v>42</v>
      </c>
      <c r="V60" s="21">
        <v>0</v>
      </c>
      <c r="W60" s="21" t="s">
        <v>108</v>
      </c>
      <c r="X60" s="21" t="s">
        <v>44</v>
      </c>
    </row>
    <row r="61" spans="1:30" x14ac:dyDescent="0.25">
      <c r="A61" s="21" t="s">
        <v>845</v>
      </c>
      <c r="B61" s="21" t="s">
        <v>1730</v>
      </c>
      <c r="C61" s="21" t="s">
        <v>1731</v>
      </c>
      <c r="D61" s="21" t="s">
        <v>1732</v>
      </c>
      <c r="E61" s="21" t="s">
        <v>123</v>
      </c>
      <c r="F61" s="21" t="s">
        <v>105</v>
      </c>
      <c r="G61" s="21" t="s">
        <v>1733</v>
      </c>
      <c r="H61" s="21" t="s">
        <v>38</v>
      </c>
      <c r="J61" s="21" t="s">
        <v>125</v>
      </c>
      <c r="K61" s="21" t="s">
        <v>126</v>
      </c>
      <c r="L61" s="23">
        <v>38378</v>
      </c>
      <c r="M61" s="23">
        <v>38380</v>
      </c>
      <c r="S61" s="21" t="s">
        <v>41</v>
      </c>
      <c r="U61" s="21" t="s">
        <v>42</v>
      </c>
      <c r="V61" s="21">
        <v>0</v>
      </c>
      <c r="W61" s="21" t="s">
        <v>128</v>
      </c>
      <c r="X61" s="21" t="s">
        <v>44</v>
      </c>
    </row>
    <row r="62" spans="1:30" x14ac:dyDescent="0.25">
      <c r="A62" s="21" t="s">
        <v>845</v>
      </c>
      <c r="B62" s="21" t="s">
        <v>1770</v>
      </c>
      <c r="C62" s="21" t="s">
        <v>1758</v>
      </c>
      <c r="D62" s="21" t="s">
        <v>1759</v>
      </c>
      <c r="E62" s="21" t="s">
        <v>1771</v>
      </c>
      <c r="F62" s="21" t="s">
        <v>1740</v>
      </c>
      <c r="H62" s="21" t="s">
        <v>38</v>
      </c>
      <c r="J62" s="21" t="s">
        <v>146</v>
      </c>
      <c r="K62" s="21" t="s">
        <v>140</v>
      </c>
      <c r="L62" s="23">
        <v>38439</v>
      </c>
      <c r="M62" s="23">
        <v>38440</v>
      </c>
      <c r="S62" s="21" t="s">
        <v>41</v>
      </c>
      <c r="U62" s="21" t="s">
        <v>42</v>
      </c>
      <c r="V62" s="21">
        <v>0</v>
      </c>
      <c r="W62" s="21" t="s">
        <v>720</v>
      </c>
      <c r="X62" s="21" t="s">
        <v>44</v>
      </c>
    </row>
    <row r="63" spans="1:30" x14ac:dyDescent="0.25">
      <c r="A63" s="21" t="s">
        <v>845</v>
      </c>
      <c r="B63" s="21" t="s">
        <v>1772</v>
      </c>
      <c r="C63" s="21" t="s">
        <v>1758</v>
      </c>
      <c r="D63" s="21" t="s">
        <v>1759</v>
      </c>
      <c r="E63" s="21" t="s">
        <v>1760</v>
      </c>
      <c r="F63" s="21" t="s">
        <v>1740</v>
      </c>
      <c r="H63" s="21" t="s">
        <v>38</v>
      </c>
      <c r="J63" s="21" t="s">
        <v>146</v>
      </c>
      <c r="K63" s="21" t="s">
        <v>140</v>
      </c>
      <c r="L63" s="23">
        <v>38439</v>
      </c>
      <c r="M63" s="23">
        <v>38440</v>
      </c>
      <c r="S63" s="21" t="s">
        <v>41</v>
      </c>
      <c r="U63" s="21" t="s">
        <v>42</v>
      </c>
      <c r="V63" s="21">
        <v>0</v>
      </c>
      <c r="W63" s="21" t="s">
        <v>720</v>
      </c>
      <c r="X63" s="21" t="s">
        <v>44</v>
      </c>
    </row>
    <row r="64" spans="1:30" x14ac:dyDescent="0.25">
      <c r="A64" s="21" t="s">
        <v>845</v>
      </c>
      <c r="B64" s="21" t="s">
        <v>1773</v>
      </c>
      <c r="C64" s="21" t="s">
        <v>1774</v>
      </c>
      <c r="D64" s="21" t="s">
        <v>1775</v>
      </c>
      <c r="E64" s="21" t="s">
        <v>1776</v>
      </c>
      <c r="F64" s="21" t="s">
        <v>1740</v>
      </c>
      <c r="H64" s="21" t="s">
        <v>38</v>
      </c>
      <c r="J64" s="21" t="s">
        <v>146</v>
      </c>
      <c r="K64" s="21" t="s">
        <v>140</v>
      </c>
      <c r="L64" s="23">
        <v>38439</v>
      </c>
      <c r="M64" s="23">
        <v>38440</v>
      </c>
      <c r="S64" s="21" t="s">
        <v>41</v>
      </c>
      <c r="U64" s="21" t="s">
        <v>42</v>
      </c>
      <c r="V64" s="21">
        <v>0</v>
      </c>
      <c r="W64" s="21" t="s">
        <v>720</v>
      </c>
      <c r="X64" s="21" t="s">
        <v>44</v>
      </c>
    </row>
    <row r="65" spans="1:30" x14ac:dyDescent="0.25">
      <c r="A65" s="21" t="s">
        <v>845</v>
      </c>
      <c r="B65" s="21" t="s">
        <v>1777</v>
      </c>
      <c r="C65" s="21" t="s">
        <v>1774</v>
      </c>
      <c r="D65" s="21" t="s">
        <v>1775</v>
      </c>
      <c r="E65" s="21" t="s">
        <v>1776</v>
      </c>
      <c r="F65" s="21" t="s">
        <v>1778</v>
      </c>
      <c r="H65" s="21" t="s">
        <v>38</v>
      </c>
      <c r="J65" s="21" t="s">
        <v>146</v>
      </c>
      <c r="K65" s="21" t="s">
        <v>140</v>
      </c>
      <c r="L65" s="23">
        <v>38439</v>
      </c>
      <c r="M65" s="23">
        <v>38440</v>
      </c>
      <c r="S65" s="21" t="s">
        <v>41</v>
      </c>
      <c r="U65" s="21" t="s">
        <v>42</v>
      </c>
      <c r="V65" s="21">
        <v>0</v>
      </c>
      <c r="W65" s="21" t="s">
        <v>720</v>
      </c>
      <c r="X65" s="21" t="s">
        <v>44</v>
      </c>
    </row>
    <row r="66" spans="1:30" x14ac:dyDescent="0.25">
      <c r="A66" s="21" t="s">
        <v>845</v>
      </c>
      <c r="B66" s="21" t="s">
        <v>1779</v>
      </c>
      <c r="C66" s="21" t="s">
        <v>1780</v>
      </c>
      <c r="E66" s="21" t="s">
        <v>1781</v>
      </c>
      <c r="F66" s="21" t="s">
        <v>1740</v>
      </c>
      <c r="H66" s="21" t="s">
        <v>38</v>
      </c>
      <c r="J66" s="21" t="s">
        <v>146</v>
      </c>
      <c r="K66" s="21" t="s">
        <v>140</v>
      </c>
      <c r="L66" s="23">
        <v>38439</v>
      </c>
      <c r="M66" s="23">
        <v>38440</v>
      </c>
      <c r="S66" s="21" t="s">
        <v>41</v>
      </c>
      <c r="U66" s="21" t="s">
        <v>42</v>
      </c>
      <c r="V66" s="21">
        <v>0</v>
      </c>
      <c r="W66" s="21" t="s">
        <v>720</v>
      </c>
      <c r="X66" s="21" t="s">
        <v>44</v>
      </c>
    </row>
    <row r="67" spans="1:30" x14ac:dyDescent="0.25">
      <c r="A67" s="21" t="s">
        <v>845</v>
      </c>
      <c r="B67" s="21" t="s">
        <v>1792</v>
      </c>
      <c r="C67" s="21" t="s">
        <v>1793</v>
      </c>
      <c r="D67" s="21" t="s">
        <v>1794</v>
      </c>
      <c r="E67" s="21" t="s">
        <v>1795</v>
      </c>
      <c r="F67" s="21" t="s">
        <v>1740</v>
      </c>
      <c r="H67" s="21" t="s">
        <v>38</v>
      </c>
      <c r="J67" s="21" t="s">
        <v>146</v>
      </c>
      <c r="K67" s="21" t="s">
        <v>140</v>
      </c>
      <c r="L67" s="23">
        <v>38439</v>
      </c>
      <c r="M67" s="23">
        <v>38440</v>
      </c>
      <c r="S67" s="21" t="s">
        <v>41</v>
      </c>
      <c r="U67" s="21" t="s">
        <v>42</v>
      </c>
      <c r="V67" s="21">
        <v>0</v>
      </c>
      <c r="W67" s="21" t="s">
        <v>720</v>
      </c>
      <c r="X67" s="21" t="s">
        <v>44</v>
      </c>
    </row>
    <row r="68" spans="1:30" x14ac:dyDescent="0.25">
      <c r="A68" s="21" t="s">
        <v>845</v>
      </c>
      <c r="B68" s="21" t="s">
        <v>1796</v>
      </c>
      <c r="C68" s="21" t="s">
        <v>1793</v>
      </c>
      <c r="D68" s="21" t="s">
        <v>1794</v>
      </c>
      <c r="E68" s="21" t="s">
        <v>1795</v>
      </c>
      <c r="F68" s="21" t="s">
        <v>1740</v>
      </c>
      <c r="H68" s="21" t="s">
        <v>38</v>
      </c>
      <c r="J68" s="21" t="s">
        <v>146</v>
      </c>
      <c r="K68" s="21" t="s">
        <v>140</v>
      </c>
      <c r="L68" s="23">
        <v>38439</v>
      </c>
      <c r="M68" s="23">
        <v>38440</v>
      </c>
      <c r="S68" s="21" t="s">
        <v>41</v>
      </c>
      <c r="U68" s="21" t="s">
        <v>42</v>
      </c>
      <c r="V68" s="21">
        <v>0</v>
      </c>
      <c r="W68" s="21" t="s">
        <v>720</v>
      </c>
      <c r="X68" s="21" t="s">
        <v>44</v>
      </c>
    </row>
    <row r="69" spans="1:30" x14ac:dyDescent="0.25">
      <c r="A69" s="21" t="s">
        <v>845</v>
      </c>
      <c r="B69" s="21" t="s">
        <v>1797</v>
      </c>
      <c r="C69" s="21" t="s">
        <v>1798</v>
      </c>
      <c r="D69" s="21" t="s">
        <v>1799</v>
      </c>
      <c r="E69" s="21" t="s">
        <v>1800</v>
      </c>
      <c r="F69" s="21" t="s">
        <v>1801</v>
      </c>
      <c r="H69" s="21" t="s">
        <v>38</v>
      </c>
      <c r="J69" s="21" t="s">
        <v>146</v>
      </c>
      <c r="K69" s="21" t="s">
        <v>140</v>
      </c>
      <c r="L69" s="23">
        <v>38432</v>
      </c>
      <c r="M69" s="23">
        <v>38432</v>
      </c>
      <c r="S69" s="21" t="s">
        <v>41</v>
      </c>
      <c r="U69" s="21" t="s">
        <v>42</v>
      </c>
      <c r="V69" s="21">
        <v>0</v>
      </c>
      <c r="W69" s="21" t="s">
        <v>720</v>
      </c>
      <c r="X69" s="21" t="s">
        <v>44</v>
      </c>
    </row>
    <row r="70" spans="1:30" x14ac:dyDescent="0.25">
      <c r="A70" s="21" t="s">
        <v>845</v>
      </c>
      <c r="B70" s="21" t="s">
        <v>1833</v>
      </c>
      <c r="C70" s="21" t="s">
        <v>1827</v>
      </c>
      <c r="D70" s="21" t="s">
        <v>1828</v>
      </c>
      <c r="E70" s="21" t="s">
        <v>1829</v>
      </c>
      <c r="F70" s="21" t="s">
        <v>1740</v>
      </c>
      <c r="H70" s="21" t="s">
        <v>38</v>
      </c>
      <c r="J70" s="21" t="s">
        <v>146</v>
      </c>
      <c r="K70" s="21" t="s">
        <v>140</v>
      </c>
      <c r="L70" s="23">
        <v>38439</v>
      </c>
      <c r="M70" s="23">
        <v>38440</v>
      </c>
      <c r="S70" s="21" t="s">
        <v>41</v>
      </c>
      <c r="U70" s="21" t="s">
        <v>42</v>
      </c>
      <c r="V70" s="21">
        <v>0</v>
      </c>
      <c r="W70" s="21" t="s">
        <v>720</v>
      </c>
      <c r="X70" s="21" t="s">
        <v>44</v>
      </c>
    </row>
    <row r="71" spans="1:30" x14ac:dyDescent="0.25">
      <c r="A71" s="21" t="s">
        <v>845</v>
      </c>
      <c r="B71" s="21" t="s">
        <v>1834</v>
      </c>
      <c r="C71" s="21" t="s">
        <v>1827</v>
      </c>
      <c r="D71" s="21" t="s">
        <v>1828</v>
      </c>
      <c r="E71" s="21" t="s">
        <v>1829</v>
      </c>
      <c r="F71" s="21" t="s">
        <v>1740</v>
      </c>
      <c r="H71" s="21" t="s">
        <v>38</v>
      </c>
      <c r="J71" s="21" t="s">
        <v>146</v>
      </c>
      <c r="K71" s="21" t="s">
        <v>140</v>
      </c>
      <c r="L71" s="23">
        <v>38439</v>
      </c>
      <c r="M71" s="23">
        <v>38440</v>
      </c>
      <c r="S71" s="21" t="s">
        <v>41</v>
      </c>
      <c r="U71" s="21" t="s">
        <v>42</v>
      </c>
      <c r="V71" s="21">
        <v>0</v>
      </c>
      <c r="W71" s="21" t="s">
        <v>720</v>
      </c>
      <c r="X71" s="21" t="s">
        <v>44</v>
      </c>
    </row>
    <row r="72" spans="1:30" x14ac:dyDescent="0.25">
      <c r="A72" s="21" t="s">
        <v>845</v>
      </c>
      <c r="B72" s="21" t="s">
        <v>1835</v>
      </c>
      <c r="C72" s="21" t="s">
        <v>1827</v>
      </c>
      <c r="D72" s="21" t="s">
        <v>1828</v>
      </c>
      <c r="E72" s="21" t="s">
        <v>1829</v>
      </c>
      <c r="F72" s="21" t="s">
        <v>1740</v>
      </c>
      <c r="H72" s="21" t="s">
        <v>38</v>
      </c>
      <c r="J72" s="21" t="s">
        <v>146</v>
      </c>
      <c r="K72" s="21" t="s">
        <v>140</v>
      </c>
      <c r="L72" s="23">
        <v>38439</v>
      </c>
      <c r="M72" s="23">
        <v>38440</v>
      </c>
      <c r="S72" s="21" t="s">
        <v>41</v>
      </c>
      <c r="U72" s="21" t="s">
        <v>42</v>
      </c>
      <c r="V72" s="21">
        <v>0</v>
      </c>
      <c r="W72" s="21" t="s">
        <v>720</v>
      </c>
      <c r="X72" s="21" t="s">
        <v>44</v>
      </c>
    </row>
    <row r="73" spans="1:30" x14ac:dyDescent="0.25">
      <c r="A73" s="21" t="s">
        <v>845</v>
      </c>
      <c r="B73" s="21" t="s">
        <v>1836</v>
      </c>
      <c r="C73" s="21" t="s">
        <v>1827</v>
      </c>
      <c r="D73" s="21" t="s">
        <v>1828</v>
      </c>
      <c r="E73" s="21" t="s">
        <v>1829</v>
      </c>
      <c r="F73" s="21" t="s">
        <v>1740</v>
      </c>
      <c r="H73" s="21" t="s">
        <v>38</v>
      </c>
      <c r="J73" s="21" t="s">
        <v>146</v>
      </c>
      <c r="K73" s="21" t="s">
        <v>140</v>
      </c>
      <c r="L73" s="23">
        <v>38439</v>
      </c>
      <c r="M73" s="23">
        <v>38440</v>
      </c>
      <c r="S73" s="21" t="s">
        <v>41</v>
      </c>
      <c r="U73" s="21" t="s">
        <v>42</v>
      </c>
      <c r="V73" s="21">
        <v>0</v>
      </c>
      <c r="W73" s="21" t="s">
        <v>720</v>
      </c>
      <c r="X73" s="21" t="s">
        <v>44</v>
      </c>
    </row>
    <row r="74" spans="1:30" x14ac:dyDescent="0.25">
      <c r="A74" s="21" t="s">
        <v>845</v>
      </c>
      <c r="B74" s="21" t="s">
        <v>1837</v>
      </c>
      <c r="C74" s="21" t="s">
        <v>1827</v>
      </c>
      <c r="D74" s="21" t="s">
        <v>1828</v>
      </c>
      <c r="E74" s="21" t="s">
        <v>1829</v>
      </c>
      <c r="F74" s="21" t="s">
        <v>1740</v>
      </c>
      <c r="H74" s="21" t="s">
        <v>38</v>
      </c>
      <c r="J74" s="21" t="s">
        <v>146</v>
      </c>
      <c r="K74" s="21" t="s">
        <v>140</v>
      </c>
      <c r="L74" s="23">
        <v>38439</v>
      </c>
      <c r="M74" s="23">
        <v>38440</v>
      </c>
      <c r="S74" s="21" t="s">
        <v>41</v>
      </c>
      <c r="U74" s="21" t="s">
        <v>42</v>
      </c>
      <c r="V74" s="21">
        <v>0</v>
      </c>
      <c r="W74" s="21" t="s">
        <v>720</v>
      </c>
      <c r="X74" s="21" t="s">
        <v>44</v>
      </c>
    </row>
    <row r="75" spans="1:30" x14ac:dyDescent="0.25">
      <c r="A75" s="21" t="s">
        <v>845</v>
      </c>
      <c r="B75" s="21" t="s">
        <v>1838</v>
      </c>
      <c r="C75" s="21" t="s">
        <v>1827</v>
      </c>
      <c r="D75" s="21" t="s">
        <v>1828</v>
      </c>
      <c r="E75" s="21" t="s">
        <v>1829</v>
      </c>
      <c r="F75" s="21" t="s">
        <v>1740</v>
      </c>
      <c r="H75" s="21" t="s">
        <v>38</v>
      </c>
      <c r="J75" s="21" t="s">
        <v>146</v>
      </c>
      <c r="K75" s="21" t="s">
        <v>140</v>
      </c>
      <c r="L75" s="23">
        <v>38439</v>
      </c>
      <c r="M75" s="23">
        <v>38440</v>
      </c>
      <c r="S75" s="21" t="s">
        <v>41</v>
      </c>
      <c r="U75" s="21" t="s">
        <v>42</v>
      </c>
      <c r="V75" s="21">
        <v>0</v>
      </c>
      <c r="W75" s="21" t="s">
        <v>720</v>
      </c>
      <c r="X75" s="21" t="s">
        <v>44</v>
      </c>
    </row>
    <row r="76" spans="1:30" x14ac:dyDescent="0.25">
      <c r="A76" s="21" t="s">
        <v>845</v>
      </c>
      <c r="B76" s="21" t="s">
        <v>1839</v>
      </c>
      <c r="C76" s="21" t="s">
        <v>1559</v>
      </c>
      <c r="D76" s="21" t="s">
        <v>1840</v>
      </c>
      <c r="E76" s="21" t="s">
        <v>1841</v>
      </c>
      <c r="F76" s="21" t="s">
        <v>1740</v>
      </c>
      <c r="H76" s="21" t="s">
        <v>38</v>
      </c>
      <c r="J76" s="21" t="s">
        <v>146</v>
      </c>
      <c r="K76" s="21" t="s">
        <v>140</v>
      </c>
      <c r="L76" s="23">
        <v>38439</v>
      </c>
      <c r="M76" s="23">
        <v>38440</v>
      </c>
      <c r="S76" s="21" t="s">
        <v>41</v>
      </c>
      <c r="U76" s="21" t="s">
        <v>42</v>
      </c>
      <c r="V76" s="21">
        <v>0</v>
      </c>
      <c r="W76" s="21" t="s">
        <v>720</v>
      </c>
      <c r="X76" s="21" t="s">
        <v>44</v>
      </c>
    </row>
    <row r="77" spans="1:30" x14ac:dyDescent="0.25">
      <c r="A77" s="21" t="s">
        <v>845</v>
      </c>
      <c r="B77" s="21" t="s">
        <v>1842</v>
      </c>
      <c r="C77" s="21" t="s">
        <v>1780</v>
      </c>
      <c r="F77" s="21" t="s">
        <v>1329</v>
      </c>
      <c r="H77" s="21" t="s">
        <v>38</v>
      </c>
      <c r="J77" s="21" t="s">
        <v>146</v>
      </c>
      <c r="K77" s="21" t="s">
        <v>140</v>
      </c>
      <c r="L77" s="23">
        <v>38155</v>
      </c>
      <c r="M77" s="23">
        <v>38159</v>
      </c>
      <c r="S77" s="21" t="s">
        <v>41</v>
      </c>
      <c r="U77" s="21" t="s">
        <v>42</v>
      </c>
      <c r="V77" s="21">
        <v>0</v>
      </c>
      <c r="W77" s="21" t="s">
        <v>720</v>
      </c>
      <c r="X77" s="21" t="s">
        <v>44</v>
      </c>
    </row>
    <row r="78" spans="1:30" x14ac:dyDescent="0.25">
      <c r="A78" s="21" t="s">
        <v>845</v>
      </c>
      <c r="B78" s="21" t="s">
        <v>1851</v>
      </c>
      <c r="C78" s="21" t="s">
        <v>1852</v>
      </c>
      <c r="D78" s="21" t="s">
        <v>1853</v>
      </c>
      <c r="F78" s="21" t="s">
        <v>190</v>
      </c>
      <c r="H78" s="21" t="s">
        <v>38</v>
      </c>
      <c r="J78" s="21" t="s">
        <v>139</v>
      </c>
      <c r="K78" s="21" t="s">
        <v>140</v>
      </c>
      <c r="L78" s="23">
        <v>38393</v>
      </c>
      <c r="M78" s="23">
        <v>38447</v>
      </c>
      <c r="S78" s="21" t="s">
        <v>41</v>
      </c>
      <c r="U78" s="21" t="s">
        <v>42</v>
      </c>
      <c r="V78" s="21">
        <v>0</v>
      </c>
      <c r="W78" s="21" t="s">
        <v>43</v>
      </c>
      <c r="X78" s="21" t="s">
        <v>44</v>
      </c>
    </row>
    <row r="79" spans="1:30" x14ac:dyDescent="0.25">
      <c r="A79" s="21" t="s">
        <v>845</v>
      </c>
      <c r="B79" s="21" t="s">
        <v>1854</v>
      </c>
      <c r="C79" s="21" t="s">
        <v>1415</v>
      </c>
      <c r="D79" s="21" t="s">
        <v>1855</v>
      </c>
      <c r="E79" s="21" t="s">
        <v>1856</v>
      </c>
      <c r="F79" s="21" t="s">
        <v>1424</v>
      </c>
      <c r="G79" s="21" t="s">
        <v>1857</v>
      </c>
      <c r="H79" s="21" t="s">
        <v>38</v>
      </c>
      <c r="J79" s="21" t="s">
        <v>107</v>
      </c>
      <c r="K79" s="21" t="s">
        <v>108</v>
      </c>
      <c r="L79" s="23">
        <v>38393</v>
      </c>
      <c r="M79" s="23">
        <v>38447</v>
      </c>
      <c r="S79" s="21" t="s">
        <v>41</v>
      </c>
      <c r="U79" s="21" t="s">
        <v>42</v>
      </c>
      <c r="V79" s="21">
        <v>0</v>
      </c>
      <c r="W79" s="21" t="s">
        <v>108</v>
      </c>
      <c r="X79" s="21" t="s">
        <v>44</v>
      </c>
      <c r="AD79" s="23">
        <v>38082</v>
      </c>
    </row>
    <row r="80" spans="1:30" x14ac:dyDescent="0.25">
      <c r="A80" s="21" t="s">
        <v>845</v>
      </c>
      <c r="B80" s="21" t="s">
        <v>1871</v>
      </c>
      <c r="C80" s="21" t="s">
        <v>1868</v>
      </c>
      <c r="H80" s="21" t="s">
        <v>38</v>
      </c>
      <c r="J80" s="21" t="s">
        <v>146</v>
      </c>
      <c r="K80" s="21" t="s">
        <v>140</v>
      </c>
      <c r="L80" s="23">
        <v>38464</v>
      </c>
      <c r="M80" s="23">
        <v>38464</v>
      </c>
      <c r="S80" s="21" t="s">
        <v>41</v>
      </c>
      <c r="U80" s="21" t="s">
        <v>42</v>
      </c>
      <c r="V80" s="21">
        <v>0</v>
      </c>
      <c r="W80" s="21" t="s">
        <v>720</v>
      </c>
      <c r="X80" s="21" t="s">
        <v>44</v>
      </c>
    </row>
    <row r="81" spans="1:30" x14ac:dyDescent="0.25">
      <c r="A81" s="21" t="s">
        <v>845</v>
      </c>
      <c r="B81" s="21" t="s">
        <v>1875</v>
      </c>
      <c r="C81" s="21" t="s">
        <v>1876</v>
      </c>
      <c r="E81" s="21" t="s">
        <v>1877</v>
      </c>
      <c r="F81" s="21" t="s">
        <v>1740</v>
      </c>
      <c r="H81" s="21" t="s">
        <v>38</v>
      </c>
      <c r="J81" s="21" t="s">
        <v>146</v>
      </c>
      <c r="K81" s="21" t="s">
        <v>140</v>
      </c>
      <c r="L81" s="23">
        <v>38475</v>
      </c>
      <c r="M81" s="23">
        <v>38476</v>
      </c>
      <c r="S81" s="21" t="s">
        <v>41</v>
      </c>
      <c r="U81" s="21" t="s">
        <v>42</v>
      </c>
      <c r="V81" s="21">
        <v>0</v>
      </c>
      <c r="W81" s="21" t="s">
        <v>720</v>
      </c>
      <c r="X81" s="21" t="s">
        <v>44</v>
      </c>
    </row>
    <row r="82" spans="1:30" x14ac:dyDescent="0.25">
      <c r="A82" s="21" t="s">
        <v>845</v>
      </c>
      <c r="B82" s="21" t="s">
        <v>1878</v>
      </c>
      <c r="C82" s="21" t="s">
        <v>1879</v>
      </c>
      <c r="E82" s="21" t="s">
        <v>1880</v>
      </c>
      <c r="F82" s="21" t="s">
        <v>1740</v>
      </c>
      <c r="H82" s="21" t="s">
        <v>38</v>
      </c>
      <c r="J82" s="21" t="s">
        <v>146</v>
      </c>
      <c r="K82" s="21" t="s">
        <v>140</v>
      </c>
      <c r="L82" s="23">
        <v>38475</v>
      </c>
      <c r="M82" s="23">
        <v>38476</v>
      </c>
      <c r="S82" s="21" t="s">
        <v>41</v>
      </c>
      <c r="U82" s="21" t="s">
        <v>42</v>
      </c>
      <c r="V82" s="21">
        <v>0</v>
      </c>
      <c r="W82" s="21" t="s">
        <v>720</v>
      </c>
      <c r="X82" s="21" t="s">
        <v>44</v>
      </c>
    </row>
    <row r="83" spans="1:30" x14ac:dyDescent="0.25">
      <c r="A83" s="21" t="s">
        <v>845</v>
      </c>
      <c r="B83" s="21" t="s">
        <v>1881</v>
      </c>
      <c r="C83" s="21" t="s">
        <v>1882</v>
      </c>
      <c r="E83" s="21" t="s">
        <v>1883</v>
      </c>
      <c r="F83" s="21" t="s">
        <v>1740</v>
      </c>
      <c r="H83" s="21" t="s">
        <v>38</v>
      </c>
      <c r="J83" s="21" t="s">
        <v>146</v>
      </c>
      <c r="K83" s="21" t="s">
        <v>140</v>
      </c>
      <c r="L83" s="23">
        <v>38475</v>
      </c>
      <c r="M83" s="23">
        <v>38476</v>
      </c>
      <c r="S83" s="21" t="s">
        <v>41</v>
      </c>
      <c r="U83" s="21" t="s">
        <v>42</v>
      </c>
      <c r="V83" s="21">
        <v>0</v>
      </c>
      <c r="W83" s="21" t="s">
        <v>720</v>
      </c>
      <c r="X83" s="21" t="s">
        <v>44</v>
      </c>
    </row>
    <row r="84" spans="1:30" x14ac:dyDescent="0.25">
      <c r="A84" s="21" t="s">
        <v>845</v>
      </c>
      <c r="B84" s="21" t="s">
        <v>1884</v>
      </c>
      <c r="C84" s="21" t="s">
        <v>1885</v>
      </c>
      <c r="D84" s="21" t="s">
        <v>1886</v>
      </c>
      <c r="E84" s="21" t="s">
        <v>1887</v>
      </c>
      <c r="F84" s="21" t="s">
        <v>1740</v>
      </c>
      <c r="H84" s="21" t="s">
        <v>38</v>
      </c>
      <c r="J84" s="21" t="s">
        <v>146</v>
      </c>
      <c r="K84" s="21" t="s">
        <v>140</v>
      </c>
      <c r="L84" s="23">
        <v>38475</v>
      </c>
      <c r="M84" s="23">
        <v>38476</v>
      </c>
      <c r="S84" s="21" t="s">
        <v>41</v>
      </c>
      <c r="U84" s="21" t="s">
        <v>42</v>
      </c>
      <c r="V84" s="21">
        <v>0</v>
      </c>
      <c r="W84" s="21" t="s">
        <v>720</v>
      </c>
      <c r="X84" s="21" t="s">
        <v>44</v>
      </c>
    </row>
    <row r="85" spans="1:30" x14ac:dyDescent="0.25">
      <c r="A85" s="21" t="s">
        <v>845</v>
      </c>
      <c r="B85" s="21" t="s">
        <v>1937</v>
      </c>
      <c r="C85" s="21" t="s">
        <v>1938</v>
      </c>
      <c r="D85" s="21" t="s">
        <v>1939</v>
      </c>
      <c r="F85" s="21" t="s">
        <v>1940</v>
      </c>
      <c r="G85" s="21" t="s">
        <v>1941</v>
      </c>
      <c r="H85" s="21" t="s">
        <v>38</v>
      </c>
      <c r="J85" s="21" t="s">
        <v>107</v>
      </c>
      <c r="K85" s="21" t="s">
        <v>108</v>
      </c>
      <c r="L85" s="23">
        <v>38600</v>
      </c>
      <c r="M85" s="23">
        <v>38600</v>
      </c>
      <c r="S85" s="21" t="s">
        <v>41</v>
      </c>
      <c r="U85" s="21" t="s">
        <v>42</v>
      </c>
      <c r="V85" s="21">
        <v>0</v>
      </c>
      <c r="W85" s="21" t="s">
        <v>108</v>
      </c>
      <c r="X85" s="21" t="s">
        <v>44</v>
      </c>
    </row>
    <row r="86" spans="1:30" x14ac:dyDescent="0.25">
      <c r="A86" s="21" t="s">
        <v>845</v>
      </c>
      <c r="B86" s="21" t="s">
        <v>1942</v>
      </c>
      <c r="C86" s="21" t="s">
        <v>1943</v>
      </c>
      <c r="D86" s="21" t="s">
        <v>1944</v>
      </c>
      <c r="F86" s="21" t="s">
        <v>1940</v>
      </c>
      <c r="G86" s="21" t="s">
        <v>1945</v>
      </c>
      <c r="H86" s="21" t="s">
        <v>38</v>
      </c>
      <c r="J86" s="21" t="s">
        <v>107</v>
      </c>
      <c r="K86" s="21" t="s">
        <v>108</v>
      </c>
      <c r="L86" s="23">
        <v>38600</v>
      </c>
      <c r="M86" s="23">
        <v>38600</v>
      </c>
      <c r="S86" s="21" t="s">
        <v>41</v>
      </c>
      <c r="U86" s="21" t="s">
        <v>42</v>
      </c>
      <c r="V86" s="21">
        <v>0</v>
      </c>
      <c r="X86" s="21" t="s">
        <v>44</v>
      </c>
    </row>
    <row r="87" spans="1:30" x14ac:dyDescent="0.25">
      <c r="A87" s="21" t="s">
        <v>845</v>
      </c>
      <c r="B87" s="21" t="s">
        <v>1951</v>
      </c>
      <c r="C87" s="21" t="s">
        <v>1952</v>
      </c>
      <c r="D87" s="21" t="s">
        <v>1953</v>
      </c>
      <c r="F87" s="21" t="s">
        <v>1940</v>
      </c>
      <c r="G87" s="21" t="s">
        <v>1954</v>
      </c>
      <c r="H87" s="21" t="s">
        <v>38</v>
      </c>
      <c r="K87" s="21" t="s">
        <v>283</v>
      </c>
      <c r="L87" s="23">
        <v>38600</v>
      </c>
      <c r="M87" s="23">
        <v>38600</v>
      </c>
      <c r="S87" s="21" t="s">
        <v>41</v>
      </c>
      <c r="U87" s="21" t="s">
        <v>42</v>
      </c>
      <c r="V87" s="21">
        <v>0</v>
      </c>
      <c r="W87" s="21" t="s">
        <v>1955</v>
      </c>
      <c r="X87" s="21" t="s">
        <v>44</v>
      </c>
    </row>
    <row r="88" spans="1:30" x14ac:dyDescent="0.25">
      <c r="A88" s="21" t="s">
        <v>845</v>
      </c>
      <c r="B88" s="21" t="s">
        <v>1956</v>
      </c>
      <c r="C88" s="21" t="s">
        <v>1415</v>
      </c>
      <c r="D88" s="21" t="s">
        <v>1957</v>
      </c>
      <c r="E88" s="21" t="s">
        <v>1958</v>
      </c>
      <c r="F88" s="21" t="s">
        <v>1940</v>
      </c>
      <c r="G88" s="21" t="s">
        <v>1959</v>
      </c>
      <c r="H88" s="21" t="s">
        <v>38</v>
      </c>
      <c r="J88" s="21" t="s">
        <v>107</v>
      </c>
      <c r="K88" s="21" t="s">
        <v>108</v>
      </c>
      <c r="L88" s="23">
        <v>38600</v>
      </c>
      <c r="M88" s="23">
        <v>38600</v>
      </c>
      <c r="N88" s="21">
        <v>120</v>
      </c>
      <c r="O88" s="23">
        <v>47114</v>
      </c>
      <c r="R88" s="23">
        <v>47114</v>
      </c>
      <c r="S88" s="21" t="s">
        <v>459</v>
      </c>
      <c r="U88" s="21" t="s">
        <v>42</v>
      </c>
      <c r="V88" s="21">
        <v>0</v>
      </c>
      <c r="W88" s="21" t="s">
        <v>108</v>
      </c>
      <c r="X88" s="21" t="s">
        <v>44</v>
      </c>
      <c r="Y88" s="21" t="s">
        <v>112</v>
      </c>
      <c r="AC88" s="23">
        <v>43461</v>
      </c>
      <c r="AD88" s="23">
        <v>38600</v>
      </c>
    </row>
    <row r="89" spans="1:30" x14ac:dyDescent="0.25">
      <c r="A89" s="21" t="s">
        <v>845</v>
      </c>
      <c r="B89" s="21" t="s">
        <v>1967</v>
      </c>
      <c r="C89" s="21" t="s">
        <v>1968</v>
      </c>
      <c r="D89" s="21" t="s">
        <v>1969</v>
      </c>
      <c r="E89" s="21" t="s">
        <v>1970</v>
      </c>
      <c r="F89" s="21" t="s">
        <v>251</v>
      </c>
      <c r="G89" s="21" t="s">
        <v>1971</v>
      </c>
      <c r="H89" s="21" t="s">
        <v>60</v>
      </c>
      <c r="J89" s="21" t="s">
        <v>1972</v>
      </c>
      <c r="K89" s="21" t="s">
        <v>254</v>
      </c>
      <c r="L89" s="23">
        <v>38684</v>
      </c>
      <c r="M89" s="23">
        <v>38693</v>
      </c>
      <c r="S89" s="21" t="s">
        <v>41</v>
      </c>
      <c r="T89" s="21" t="s">
        <v>1973</v>
      </c>
      <c r="U89" s="21" t="s">
        <v>111</v>
      </c>
      <c r="V89" s="21">
        <v>5842.45</v>
      </c>
      <c r="W89" s="21" t="s">
        <v>270</v>
      </c>
      <c r="X89" s="21" t="s">
        <v>44</v>
      </c>
    </row>
    <row r="90" spans="1:30" x14ac:dyDescent="0.25">
      <c r="A90" s="21" t="s">
        <v>845</v>
      </c>
      <c r="B90" s="21" t="s">
        <v>1979</v>
      </c>
      <c r="C90" s="21" t="s">
        <v>1980</v>
      </c>
      <c r="D90" s="21" t="s">
        <v>1981</v>
      </c>
      <c r="F90" s="21" t="s">
        <v>1982</v>
      </c>
      <c r="G90" s="21" t="s">
        <v>1983</v>
      </c>
      <c r="H90" s="21" t="s">
        <v>60</v>
      </c>
      <c r="K90" s="21" t="s">
        <v>1984</v>
      </c>
      <c r="L90" s="23">
        <v>38684</v>
      </c>
      <c r="M90" s="23">
        <v>38693</v>
      </c>
      <c r="S90" s="21" t="s">
        <v>41</v>
      </c>
      <c r="T90" s="21" t="s">
        <v>1985</v>
      </c>
      <c r="U90" s="21" t="s">
        <v>42</v>
      </c>
      <c r="V90" s="21">
        <v>562.5</v>
      </c>
      <c r="W90" s="21" t="s">
        <v>270</v>
      </c>
      <c r="X90" s="21" t="s">
        <v>44</v>
      </c>
    </row>
    <row r="91" spans="1:30" x14ac:dyDescent="0.25">
      <c r="A91" s="21" t="s">
        <v>845</v>
      </c>
      <c r="B91" s="21" t="s">
        <v>1986</v>
      </c>
      <c r="C91" s="21" t="s">
        <v>1987</v>
      </c>
      <c r="D91" s="21" t="s">
        <v>1988</v>
      </c>
      <c r="F91" s="21" t="s">
        <v>288</v>
      </c>
      <c r="G91" s="21" t="s">
        <v>1989</v>
      </c>
      <c r="H91" s="21" t="s">
        <v>60</v>
      </c>
      <c r="J91" s="21" t="s">
        <v>290</v>
      </c>
      <c r="K91" s="21" t="s">
        <v>283</v>
      </c>
      <c r="L91" s="23">
        <v>38721</v>
      </c>
      <c r="M91" s="23">
        <v>38728</v>
      </c>
      <c r="S91" s="21" t="s">
        <v>41</v>
      </c>
      <c r="U91" s="21" t="s">
        <v>42</v>
      </c>
      <c r="V91" s="21">
        <v>0</v>
      </c>
      <c r="W91" s="21" t="s">
        <v>285</v>
      </c>
      <c r="X91" s="21" t="s">
        <v>44</v>
      </c>
      <c r="AD91" s="23">
        <v>38749</v>
      </c>
    </row>
    <row r="92" spans="1:30" x14ac:dyDescent="0.25">
      <c r="A92" s="21" t="s">
        <v>845</v>
      </c>
      <c r="B92" s="21" t="s">
        <v>1990</v>
      </c>
      <c r="C92" s="21" t="s">
        <v>1991</v>
      </c>
      <c r="D92" s="21" t="s">
        <v>1992</v>
      </c>
      <c r="F92" s="21" t="s">
        <v>1993</v>
      </c>
      <c r="G92" s="21" t="s">
        <v>1994</v>
      </c>
      <c r="H92" s="21" t="s">
        <v>60</v>
      </c>
      <c r="J92" s="21" t="s">
        <v>1995</v>
      </c>
      <c r="K92" s="21" t="s">
        <v>276</v>
      </c>
      <c r="L92" s="23">
        <v>38680</v>
      </c>
      <c r="M92" s="23">
        <v>38728</v>
      </c>
      <c r="S92" s="21" t="s">
        <v>41</v>
      </c>
      <c r="T92" s="21" t="s">
        <v>1996</v>
      </c>
      <c r="U92" s="21" t="s">
        <v>42</v>
      </c>
      <c r="V92" s="21">
        <v>0</v>
      </c>
      <c r="W92" s="21" t="s">
        <v>1997</v>
      </c>
      <c r="X92" s="21" t="s">
        <v>44</v>
      </c>
    </row>
    <row r="93" spans="1:30" x14ac:dyDescent="0.25">
      <c r="A93" s="21" t="s">
        <v>845</v>
      </c>
      <c r="B93" s="21" t="s">
        <v>1998</v>
      </c>
      <c r="C93" s="21" t="s">
        <v>1999</v>
      </c>
      <c r="D93" s="21" t="s">
        <v>2000</v>
      </c>
      <c r="F93" s="21" t="s">
        <v>1993</v>
      </c>
      <c r="G93" s="21" t="s">
        <v>2001</v>
      </c>
      <c r="H93" s="21" t="s">
        <v>60</v>
      </c>
      <c r="J93" s="21" t="s">
        <v>2002</v>
      </c>
      <c r="K93" s="21" t="s">
        <v>276</v>
      </c>
      <c r="L93" s="23">
        <v>38680</v>
      </c>
      <c r="M93" s="23">
        <v>38728</v>
      </c>
      <c r="S93" s="21" t="s">
        <v>41</v>
      </c>
      <c r="T93" s="21" t="s">
        <v>1996</v>
      </c>
      <c r="U93" s="21" t="s">
        <v>42</v>
      </c>
      <c r="V93" s="21">
        <v>0</v>
      </c>
      <c r="W93" s="21" t="s">
        <v>256</v>
      </c>
      <c r="X93" s="21" t="s">
        <v>44</v>
      </c>
    </row>
    <row r="94" spans="1:30" x14ac:dyDescent="0.25">
      <c r="A94" s="21" t="s">
        <v>845</v>
      </c>
      <c r="B94" s="21" t="s">
        <v>2003</v>
      </c>
      <c r="C94" s="21" t="s">
        <v>2004</v>
      </c>
      <c r="D94" s="21" t="s">
        <v>2005</v>
      </c>
      <c r="F94" s="21" t="s">
        <v>2006</v>
      </c>
      <c r="H94" s="21" t="s">
        <v>60</v>
      </c>
      <c r="J94" s="21" t="s">
        <v>2007</v>
      </c>
      <c r="K94" s="21" t="s">
        <v>276</v>
      </c>
      <c r="L94" s="23">
        <v>38687</v>
      </c>
      <c r="M94" s="23">
        <v>38728</v>
      </c>
      <c r="S94" s="21" t="s">
        <v>41</v>
      </c>
      <c r="T94" s="21" t="s">
        <v>2008</v>
      </c>
      <c r="U94" s="21" t="s">
        <v>42</v>
      </c>
      <c r="V94" s="21">
        <v>0</v>
      </c>
      <c r="W94" s="21" t="s">
        <v>256</v>
      </c>
      <c r="X94" s="21" t="s">
        <v>44</v>
      </c>
    </row>
    <row r="95" spans="1:30" x14ac:dyDescent="0.25">
      <c r="A95" s="21" t="s">
        <v>845</v>
      </c>
      <c r="B95" s="21" t="s">
        <v>2009</v>
      </c>
      <c r="C95" s="21" t="s">
        <v>2010</v>
      </c>
      <c r="D95" s="21" t="s">
        <v>2011</v>
      </c>
      <c r="F95" s="21" t="s">
        <v>2006</v>
      </c>
      <c r="H95" s="21" t="s">
        <v>60</v>
      </c>
      <c r="J95" s="21" t="s">
        <v>2012</v>
      </c>
      <c r="K95" s="21" t="s">
        <v>1984</v>
      </c>
      <c r="L95" s="23">
        <v>38687</v>
      </c>
      <c r="M95" s="23">
        <v>38728</v>
      </c>
      <c r="S95" s="21" t="s">
        <v>41</v>
      </c>
      <c r="T95" s="21" t="s">
        <v>2013</v>
      </c>
      <c r="U95" s="21" t="s">
        <v>42</v>
      </c>
      <c r="V95" s="21">
        <v>0</v>
      </c>
      <c r="W95" s="21" t="s">
        <v>1997</v>
      </c>
      <c r="X95" s="21" t="s">
        <v>44</v>
      </c>
    </row>
    <row r="96" spans="1:30" x14ac:dyDescent="0.25">
      <c r="A96" s="21" t="s">
        <v>845</v>
      </c>
      <c r="B96" s="21" t="s">
        <v>2014</v>
      </c>
      <c r="C96" s="21" t="s">
        <v>2015</v>
      </c>
      <c r="D96" s="21" t="s">
        <v>2016</v>
      </c>
      <c r="F96" s="21" t="s">
        <v>2006</v>
      </c>
      <c r="H96" s="21" t="s">
        <v>60</v>
      </c>
      <c r="J96" s="21" t="s">
        <v>253</v>
      </c>
      <c r="K96" s="21" t="s">
        <v>254</v>
      </c>
      <c r="L96" s="23">
        <v>38687</v>
      </c>
      <c r="M96" s="23">
        <v>38728</v>
      </c>
      <c r="S96" s="21" t="s">
        <v>41</v>
      </c>
      <c r="T96" s="21" t="s">
        <v>2017</v>
      </c>
      <c r="U96" s="21" t="s">
        <v>42</v>
      </c>
      <c r="V96" s="21">
        <v>0</v>
      </c>
      <c r="W96" s="21" t="s">
        <v>2018</v>
      </c>
      <c r="X96" s="21" t="s">
        <v>44</v>
      </c>
    </row>
    <row r="97" spans="1:24" x14ac:dyDescent="0.25">
      <c r="A97" s="21" t="s">
        <v>845</v>
      </c>
      <c r="B97" s="21" t="s">
        <v>2019</v>
      </c>
      <c r="C97" s="21" t="s">
        <v>2020</v>
      </c>
      <c r="D97" s="21" t="s">
        <v>2021</v>
      </c>
      <c r="E97" s="21" t="s">
        <v>2022</v>
      </c>
      <c r="F97" s="21" t="s">
        <v>2023</v>
      </c>
      <c r="H97" s="21" t="s">
        <v>60</v>
      </c>
      <c r="J97" s="21" t="s">
        <v>253</v>
      </c>
      <c r="K97" s="21" t="s">
        <v>254</v>
      </c>
      <c r="L97" s="23">
        <v>38757</v>
      </c>
      <c r="M97" s="23">
        <v>38763</v>
      </c>
      <c r="S97" s="21" t="s">
        <v>2024</v>
      </c>
      <c r="U97" s="21" t="s">
        <v>42</v>
      </c>
      <c r="V97" s="21">
        <v>18.75</v>
      </c>
      <c r="W97" s="21" t="s">
        <v>147</v>
      </c>
      <c r="X97" s="21" t="s">
        <v>44</v>
      </c>
    </row>
    <row r="98" spans="1:24" x14ac:dyDescent="0.25">
      <c r="A98" s="21" t="s">
        <v>845</v>
      </c>
      <c r="B98" s="21" t="s">
        <v>2025</v>
      </c>
      <c r="C98" s="21" t="s">
        <v>2026</v>
      </c>
      <c r="D98" s="21" t="s">
        <v>2027</v>
      </c>
      <c r="E98" s="21" t="s">
        <v>2028</v>
      </c>
      <c r="F98" s="21" t="s">
        <v>2023</v>
      </c>
      <c r="H98" s="21" t="s">
        <v>60</v>
      </c>
      <c r="J98" s="21" t="s">
        <v>146</v>
      </c>
      <c r="K98" s="21" t="s">
        <v>479</v>
      </c>
      <c r="L98" s="23">
        <v>38757</v>
      </c>
      <c r="M98" s="23">
        <v>38763</v>
      </c>
      <c r="S98" s="21" t="s">
        <v>2024</v>
      </c>
      <c r="U98" s="21" t="s">
        <v>42</v>
      </c>
      <c r="V98" s="21">
        <v>31.85</v>
      </c>
      <c r="W98" s="21" t="s">
        <v>147</v>
      </c>
      <c r="X98" s="21" t="s">
        <v>44</v>
      </c>
    </row>
    <row r="99" spans="1:24" x14ac:dyDescent="0.25">
      <c r="A99" s="21" t="s">
        <v>845</v>
      </c>
      <c r="B99" s="21" t="s">
        <v>2029</v>
      </c>
      <c r="C99" s="21" t="s">
        <v>2030</v>
      </c>
      <c r="D99" s="21" t="s">
        <v>2031</v>
      </c>
      <c r="E99" s="21" t="s">
        <v>2032</v>
      </c>
      <c r="F99" s="21" t="s">
        <v>2023</v>
      </c>
      <c r="H99" s="21" t="s">
        <v>60</v>
      </c>
      <c r="J99" s="21" t="s">
        <v>146</v>
      </c>
      <c r="K99" s="21" t="s">
        <v>479</v>
      </c>
      <c r="L99" s="23">
        <v>38757</v>
      </c>
      <c r="M99" s="23">
        <v>38763</v>
      </c>
      <c r="S99" s="21" t="s">
        <v>2024</v>
      </c>
      <c r="U99" s="21" t="s">
        <v>42</v>
      </c>
      <c r="V99" s="21">
        <v>4.3899999999999997</v>
      </c>
      <c r="W99" s="21" t="s">
        <v>147</v>
      </c>
      <c r="X99" s="21" t="s">
        <v>44</v>
      </c>
    </row>
    <row r="100" spans="1:24" x14ac:dyDescent="0.25">
      <c r="A100" s="21" t="s">
        <v>845</v>
      </c>
      <c r="B100" s="21" t="s">
        <v>2033</v>
      </c>
      <c r="C100" s="21" t="s">
        <v>1847</v>
      </c>
      <c r="D100" s="21" t="s">
        <v>1848</v>
      </c>
      <c r="E100" s="21" t="s">
        <v>1849</v>
      </c>
      <c r="H100" s="21" t="s">
        <v>60</v>
      </c>
      <c r="J100" s="21" t="s">
        <v>146</v>
      </c>
      <c r="K100" s="21" t="s">
        <v>140</v>
      </c>
      <c r="L100" s="23">
        <v>38761</v>
      </c>
      <c r="M100" s="23">
        <v>38763</v>
      </c>
      <c r="S100" s="21" t="s">
        <v>2024</v>
      </c>
      <c r="U100" s="21" t="s">
        <v>42</v>
      </c>
      <c r="V100" s="21">
        <v>28.56</v>
      </c>
      <c r="W100" s="21" t="s">
        <v>147</v>
      </c>
      <c r="X100" s="21" t="s">
        <v>44</v>
      </c>
    </row>
    <row r="101" spans="1:24" x14ac:dyDescent="0.25">
      <c r="A101" s="21" t="s">
        <v>845</v>
      </c>
      <c r="B101" s="21" t="s">
        <v>2034</v>
      </c>
      <c r="C101" s="21" t="s">
        <v>1847</v>
      </c>
      <c r="D101" s="21" t="s">
        <v>1848</v>
      </c>
      <c r="E101" s="21" t="s">
        <v>1849</v>
      </c>
      <c r="H101" s="21" t="s">
        <v>60</v>
      </c>
      <c r="J101" s="21" t="s">
        <v>146</v>
      </c>
      <c r="K101" s="21" t="s">
        <v>140</v>
      </c>
      <c r="L101" s="23">
        <v>38761</v>
      </c>
      <c r="M101" s="23">
        <v>38763</v>
      </c>
      <c r="S101" s="21" t="s">
        <v>2024</v>
      </c>
      <c r="U101" s="21" t="s">
        <v>42</v>
      </c>
      <c r="V101" s="21">
        <v>28.56</v>
      </c>
      <c r="W101" s="21" t="s">
        <v>147</v>
      </c>
      <c r="X101" s="21" t="s">
        <v>44</v>
      </c>
    </row>
    <row r="102" spans="1:24" x14ac:dyDescent="0.25">
      <c r="A102" s="21" t="s">
        <v>845</v>
      </c>
      <c r="B102" s="21" t="s">
        <v>2035</v>
      </c>
      <c r="C102" s="21" t="s">
        <v>2036</v>
      </c>
      <c r="D102" s="21" t="s">
        <v>2037</v>
      </c>
      <c r="H102" s="21" t="s">
        <v>60</v>
      </c>
      <c r="K102" s="21" t="s">
        <v>276</v>
      </c>
      <c r="L102" s="23">
        <v>38770</v>
      </c>
      <c r="M102" s="23">
        <v>38770</v>
      </c>
      <c r="S102" s="21" t="s">
        <v>41</v>
      </c>
      <c r="U102" s="21" t="s">
        <v>42</v>
      </c>
      <c r="V102" s="21">
        <v>0</v>
      </c>
      <c r="W102" s="21" t="s">
        <v>2038</v>
      </c>
      <c r="X102" s="21" t="s">
        <v>44</v>
      </c>
    </row>
    <row r="103" spans="1:24" x14ac:dyDescent="0.25">
      <c r="A103" s="21" t="s">
        <v>845</v>
      </c>
      <c r="B103" s="21" t="s">
        <v>2039</v>
      </c>
      <c r="C103" s="21" t="s">
        <v>2040</v>
      </c>
      <c r="D103" s="21" t="s">
        <v>2037</v>
      </c>
      <c r="H103" s="21" t="s">
        <v>60</v>
      </c>
      <c r="K103" s="21" t="s">
        <v>276</v>
      </c>
      <c r="L103" s="23">
        <v>38770</v>
      </c>
      <c r="M103" s="23">
        <v>38770</v>
      </c>
      <c r="S103" s="21" t="s">
        <v>41</v>
      </c>
      <c r="U103" s="21" t="s">
        <v>42</v>
      </c>
      <c r="V103" s="21">
        <v>0</v>
      </c>
      <c r="W103" s="21" t="s">
        <v>2038</v>
      </c>
      <c r="X103" s="21" t="s">
        <v>44</v>
      </c>
    </row>
    <row r="104" spans="1:24" x14ac:dyDescent="0.25">
      <c r="A104" s="21" t="s">
        <v>845</v>
      </c>
      <c r="B104" s="21" t="s">
        <v>2041</v>
      </c>
      <c r="C104" s="21" t="s">
        <v>2042</v>
      </c>
      <c r="D104" s="21" t="s">
        <v>2043</v>
      </c>
      <c r="H104" s="21" t="s">
        <v>60</v>
      </c>
      <c r="K104" s="21" t="s">
        <v>276</v>
      </c>
      <c r="L104" s="23">
        <v>38770</v>
      </c>
      <c r="M104" s="23">
        <v>38770</v>
      </c>
      <c r="S104" s="21" t="s">
        <v>41</v>
      </c>
      <c r="U104" s="21" t="s">
        <v>42</v>
      </c>
      <c r="V104" s="21">
        <v>0</v>
      </c>
      <c r="W104" s="21" t="s">
        <v>2038</v>
      </c>
      <c r="X104" s="21" t="s">
        <v>44</v>
      </c>
    </row>
    <row r="105" spans="1:24" x14ac:dyDescent="0.25">
      <c r="A105" s="21" t="s">
        <v>845</v>
      </c>
      <c r="B105" s="21" t="s">
        <v>2044</v>
      </c>
      <c r="C105" s="21" t="s">
        <v>2040</v>
      </c>
      <c r="D105" s="21" t="s">
        <v>2037</v>
      </c>
      <c r="H105" s="21" t="s">
        <v>60</v>
      </c>
      <c r="K105" s="21" t="s">
        <v>276</v>
      </c>
      <c r="L105" s="23">
        <v>38777</v>
      </c>
      <c r="M105" s="23">
        <v>38777</v>
      </c>
      <c r="S105" s="21" t="s">
        <v>41</v>
      </c>
      <c r="U105" s="21" t="s">
        <v>42</v>
      </c>
      <c r="V105" s="21">
        <v>0</v>
      </c>
      <c r="W105" s="21" t="s">
        <v>2038</v>
      </c>
      <c r="X105" s="21" t="s">
        <v>44</v>
      </c>
    </row>
    <row r="106" spans="1:24" x14ac:dyDescent="0.25">
      <c r="A106" s="21" t="s">
        <v>845</v>
      </c>
      <c r="B106" s="21" t="s">
        <v>2053</v>
      </c>
      <c r="C106" s="21" t="s">
        <v>2054</v>
      </c>
      <c r="D106" s="21" t="s">
        <v>2055</v>
      </c>
      <c r="F106" s="21" t="s">
        <v>2056</v>
      </c>
      <c r="G106" s="21" t="s">
        <v>2057</v>
      </c>
      <c r="H106" s="21" t="s">
        <v>60</v>
      </c>
      <c r="K106" s="21" t="s">
        <v>276</v>
      </c>
      <c r="L106" s="23">
        <v>38783</v>
      </c>
      <c r="M106" s="23">
        <v>38817</v>
      </c>
      <c r="S106" s="21" t="s">
        <v>41</v>
      </c>
      <c r="U106" s="21" t="s">
        <v>42</v>
      </c>
      <c r="V106" s="21">
        <v>0</v>
      </c>
      <c r="W106" s="21" t="s">
        <v>2038</v>
      </c>
      <c r="X106" s="21" t="s">
        <v>44</v>
      </c>
    </row>
    <row r="107" spans="1:24" x14ac:dyDescent="0.25">
      <c r="A107" s="21" t="s">
        <v>845</v>
      </c>
      <c r="B107" s="21" t="s">
        <v>2058</v>
      </c>
      <c r="C107" s="21" t="s">
        <v>2059</v>
      </c>
      <c r="D107" s="21" t="s">
        <v>2059</v>
      </c>
      <c r="F107" s="21" t="s">
        <v>2056</v>
      </c>
      <c r="G107" s="21" t="s">
        <v>2060</v>
      </c>
      <c r="H107" s="21" t="s">
        <v>60</v>
      </c>
      <c r="K107" s="21" t="s">
        <v>126</v>
      </c>
      <c r="L107" s="23">
        <v>38813</v>
      </c>
      <c r="M107" s="23">
        <v>38818</v>
      </c>
      <c r="S107" s="21" t="s">
        <v>41</v>
      </c>
      <c r="U107" s="21" t="s">
        <v>42</v>
      </c>
      <c r="V107" s="21">
        <v>0</v>
      </c>
      <c r="W107" s="21" t="s">
        <v>128</v>
      </c>
      <c r="X107" s="21" t="s">
        <v>44</v>
      </c>
    </row>
    <row r="108" spans="1:24" x14ac:dyDescent="0.25">
      <c r="A108" s="21" t="s">
        <v>845</v>
      </c>
      <c r="B108" s="21" t="s">
        <v>2061</v>
      </c>
      <c r="C108" s="21" t="s">
        <v>2059</v>
      </c>
      <c r="D108" s="21" t="s">
        <v>2059</v>
      </c>
      <c r="F108" s="21" t="s">
        <v>2056</v>
      </c>
      <c r="G108" s="21" t="s">
        <v>2060</v>
      </c>
      <c r="H108" s="21" t="s">
        <v>60</v>
      </c>
      <c r="K108" s="21" t="s">
        <v>126</v>
      </c>
      <c r="L108" s="23">
        <v>38813</v>
      </c>
      <c r="M108" s="23">
        <v>38818</v>
      </c>
      <c r="S108" s="21" t="s">
        <v>41</v>
      </c>
      <c r="U108" s="21" t="s">
        <v>42</v>
      </c>
      <c r="V108" s="21">
        <v>0</v>
      </c>
      <c r="W108" s="21" t="s">
        <v>128</v>
      </c>
      <c r="X108" s="21" t="s">
        <v>44</v>
      </c>
    </row>
    <row r="109" spans="1:24" x14ac:dyDescent="0.25">
      <c r="A109" s="21" t="s">
        <v>845</v>
      </c>
      <c r="B109" s="21" t="s">
        <v>2062</v>
      </c>
      <c r="C109" s="21" t="s">
        <v>2063</v>
      </c>
      <c r="D109" s="21" t="s">
        <v>2064</v>
      </c>
      <c r="E109" s="21" t="s">
        <v>2065</v>
      </c>
      <c r="F109" s="21" t="s">
        <v>2066</v>
      </c>
      <c r="H109" s="21" t="s">
        <v>60</v>
      </c>
      <c r="K109" s="21" t="s">
        <v>254</v>
      </c>
      <c r="L109" s="23">
        <v>38762</v>
      </c>
      <c r="M109" s="23">
        <v>38855</v>
      </c>
      <c r="S109" s="21" t="s">
        <v>2067</v>
      </c>
      <c r="T109" s="21" t="s">
        <v>2068</v>
      </c>
      <c r="U109" s="21" t="s">
        <v>42</v>
      </c>
      <c r="V109" s="21">
        <v>0</v>
      </c>
      <c r="W109" s="21" t="s">
        <v>2069</v>
      </c>
      <c r="X109" s="21" t="s">
        <v>44</v>
      </c>
    </row>
    <row r="110" spans="1:24" x14ac:dyDescent="0.25">
      <c r="A110" s="21" t="s">
        <v>845</v>
      </c>
      <c r="B110" s="21" t="s">
        <v>2070</v>
      </c>
      <c r="C110" s="21" t="s">
        <v>2071</v>
      </c>
      <c r="D110" s="21" t="s">
        <v>2072</v>
      </c>
      <c r="E110" s="21" t="s">
        <v>2065</v>
      </c>
      <c r="F110" s="21" t="s">
        <v>1940</v>
      </c>
      <c r="H110" s="21" t="s">
        <v>60</v>
      </c>
      <c r="K110" s="21" t="s">
        <v>254</v>
      </c>
      <c r="L110" s="23">
        <v>38855</v>
      </c>
      <c r="M110" s="23">
        <v>38762</v>
      </c>
      <c r="S110" s="21" t="s">
        <v>2067</v>
      </c>
      <c r="T110" s="21" t="s">
        <v>2073</v>
      </c>
      <c r="U110" s="21" t="s">
        <v>42</v>
      </c>
      <c r="V110" s="21">
        <v>0</v>
      </c>
      <c r="W110" s="21" t="s">
        <v>2069</v>
      </c>
      <c r="X110" s="21" t="s">
        <v>44</v>
      </c>
    </row>
    <row r="111" spans="1:24" x14ac:dyDescent="0.25">
      <c r="A111" s="21" t="s">
        <v>845</v>
      </c>
      <c r="B111" s="21" t="s">
        <v>2074</v>
      </c>
      <c r="C111" s="21" t="s">
        <v>2075</v>
      </c>
      <c r="D111" s="21" t="s">
        <v>2076</v>
      </c>
      <c r="E111" s="21" t="s">
        <v>2065</v>
      </c>
      <c r="F111" s="21" t="s">
        <v>1940</v>
      </c>
      <c r="H111" s="21" t="s">
        <v>60</v>
      </c>
      <c r="K111" s="21" t="s">
        <v>413</v>
      </c>
      <c r="L111" s="23">
        <v>38790</v>
      </c>
      <c r="S111" s="21" t="s">
        <v>2067</v>
      </c>
      <c r="T111" s="21" t="s">
        <v>2077</v>
      </c>
      <c r="U111" s="21" t="s">
        <v>42</v>
      </c>
      <c r="V111" s="21">
        <v>0</v>
      </c>
      <c r="W111" s="21" t="s">
        <v>2078</v>
      </c>
      <c r="X111" s="21" t="s">
        <v>44</v>
      </c>
    </row>
    <row r="112" spans="1:24" x14ac:dyDescent="0.25">
      <c r="A112" s="21" t="s">
        <v>845</v>
      </c>
      <c r="B112" s="21" t="s">
        <v>2079</v>
      </c>
      <c r="C112" s="21" t="s">
        <v>2075</v>
      </c>
      <c r="D112" s="21" t="s">
        <v>2080</v>
      </c>
      <c r="E112" s="21" t="s">
        <v>2065</v>
      </c>
      <c r="F112" s="21" t="s">
        <v>1940</v>
      </c>
      <c r="H112" s="21" t="s">
        <v>60</v>
      </c>
      <c r="K112" s="21" t="s">
        <v>413</v>
      </c>
      <c r="L112" s="23">
        <v>38790</v>
      </c>
      <c r="S112" s="21" t="s">
        <v>2067</v>
      </c>
      <c r="T112" s="21" t="s">
        <v>2081</v>
      </c>
      <c r="U112" s="21" t="s">
        <v>42</v>
      </c>
      <c r="V112" s="21">
        <v>0</v>
      </c>
      <c r="W112" s="21" t="s">
        <v>2078</v>
      </c>
      <c r="X112" s="21" t="s">
        <v>44</v>
      </c>
    </row>
    <row r="113" spans="1:24" x14ac:dyDescent="0.25">
      <c r="A113" s="21" t="s">
        <v>845</v>
      </c>
      <c r="B113" s="21" t="s">
        <v>2082</v>
      </c>
      <c r="C113" s="21" t="s">
        <v>2083</v>
      </c>
      <c r="D113" s="21" t="s">
        <v>2084</v>
      </c>
      <c r="H113" s="21" t="s">
        <v>60</v>
      </c>
      <c r="J113" s="21" t="s">
        <v>253</v>
      </c>
      <c r="K113" s="21" t="s">
        <v>254</v>
      </c>
      <c r="L113" s="23">
        <v>38790</v>
      </c>
      <c r="M113" s="23">
        <v>38862</v>
      </c>
      <c r="S113" s="21" t="s">
        <v>2085</v>
      </c>
      <c r="U113" s="21" t="s">
        <v>42</v>
      </c>
      <c r="V113" s="21">
        <v>0</v>
      </c>
      <c r="W113" s="21" t="s">
        <v>2086</v>
      </c>
      <c r="X113" s="21" t="s">
        <v>44</v>
      </c>
    </row>
    <row r="114" spans="1:24" x14ac:dyDescent="0.25">
      <c r="A114" s="21" t="s">
        <v>845</v>
      </c>
      <c r="B114" s="21" t="s">
        <v>2087</v>
      </c>
      <c r="C114" s="21" t="s">
        <v>2088</v>
      </c>
      <c r="D114" s="21" t="s">
        <v>2089</v>
      </c>
      <c r="E114" s="21" t="s">
        <v>2090</v>
      </c>
      <c r="F114" s="21" t="s">
        <v>2091</v>
      </c>
      <c r="H114" s="21" t="s">
        <v>60</v>
      </c>
      <c r="K114" s="21" t="s">
        <v>140</v>
      </c>
      <c r="L114" s="23">
        <v>38904</v>
      </c>
      <c r="M114" s="23">
        <v>38904</v>
      </c>
      <c r="S114" s="21" t="s">
        <v>2092</v>
      </c>
      <c r="T114" s="21" t="s">
        <v>2093</v>
      </c>
      <c r="U114" s="21" t="s">
        <v>42</v>
      </c>
      <c r="V114" s="21">
        <v>14</v>
      </c>
      <c r="W114" s="21" t="s">
        <v>2094</v>
      </c>
      <c r="X114" s="21" t="s">
        <v>44</v>
      </c>
    </row>
    <row r="115" spans="1:24" x14ac:dyDescent="0.25">
      <c r="A115" s="21" t="s">
        <v>845</v>
      </c>
      <c r="B115" s="21" t="s">
        <v>2125</v>
      </c>
      <c r="C115" s="21" t="s">
        <v>2126</v>
      </c>
      <c r="D115" s="21" t="s">
        <v>2127</v>
      </c>
      <c r="F115" s="21" t="s">
        <v>2128</v>
      </c>
      <c r="G115" s="21" t="s">
        <v>2129</v>
      </c>
      <c r="H115" s="21" t="s">
        <v>60</v>
      </c>
      <c r="K115" s="21" t="s">
        <v>39</v>
      </c>
      <c r="L115" s="23">
        <v>38419</v>
      </c>
      <c r="M115" s="23">
        <v>38419</v>
      </c>
      <c r="S115" s="21" t="s">
        <v>41</v>
      </c>
      <c r="T115" s="21" t="s">
        <v>2130</v>
      </c>
      <c r="U115" s="21" t="s">
        <v>42</v>
      </c>
      <c r="V115" s="21">
        <v>0</v>
      </c>
      <c r="W115" s="21" t="s">
        <v>211</v>
      </c>
      <c r="X115" s="21" t="s">
        <v>44</v>
      </c>
    </row>
    <row r="116" spans="1:24" x14ac:dyDescent="0.25">
      <c r="A116" s="21" t="s">
        <v>845</v>
      </c>
      <c r="B116" s="21" t="s">
        <v>2131</v>
      </c>
      <c r="C116" s="21" t="s">
        <v>2026</v>
      </c>
      <c r="D116" s="21" t="s">
        <v>2027</v>
      </c>
      <c r="E116" s="21" t="s">
        <v>2028</v>
      </c>
      <c r="F116" s="21" t="s">
        <v>2023</v>
      </c>
      <c r="H116" s="21" t="s">
        <v>60</v>
      </c>
      <c r="J116" s="21" t="s">
        <v>2132</v>
      </c>
      <c r="K116" s="21" t="s">
        <v>140</v>
      </c>
      <c r="L116" s="23">
        <v>38925</v>
      </c>
      <c r="M116" s="23">
        <v>38925</v>
      </c>
      <c r="S116" s="21" t="s">
        <v>2024</v>
      </c>
      <c r="U116" s="21" t="s">
        <v>42</v>
      </c>
      <c r="V116" s="21">
        <v>0</v>
      </c>
      <c r="W116" s="21" t="s">
        <v>147</v>
      </c>
      <c r="X116" s="21" t="s">
        <v>44</v>
      </c>
    </row>
    <row r="117" spans="1:24" x14ac:dyDescent="0.25">
      <c r="A117" s="21" t="s">
        <v>845</v>
      </c>
      <c r="B117" s="21" t="s">
        <v>2133</v>
      </c>
      <c r="C117" s="21" t="s">
        <v>2134</v>
      </c>
      <c r="D117" s="21" t="s">
        <v>2135</v>
      </c>
      <c r="E117" s="21" t="s">
        <v>2136</v>
      </c>
      <c r="F117" s="21" t="s">
        <v>2137</v>
      </c>
      <c r="H117" s="21" t="s">
        <v>60</v>
      </c>
      <c r="K117" s="21" t="s">
        <v>140</v>
      </c>
      <c r="L117" s="23">
        <v>38925</v>
      </c>
      <c r="M117" s="23">
        <v>38925</v>
      </c>
      <c r="S117" s="21" t="s">
        <v>2024</v>
      </c>
      <c r="U117" s="21" t="s">
        <v>42</v>
      </c>
      <c r="V117" s="21">
        <v>0</v>
      </c>
      <c r="W117" s="21" t="s">
        <v>147</v>
      </c>
      <c r="X117" s="21" t="s">
        <v>44</v>
      </c>
    </row>
    <row r="118" spans="1:24" x14ac:dyDescent="0.25">
      <c r="A118" s="21" t="s">
        <v>845</v>
      </c>
      <c r="B118" s="21" t="s">
        <v>2138</v>
      </c>
      <c r="C118" s="21" t="s">
        <v>2139</v>
      </c>
      <c r="D118" s="21" t="s">
        <v>2140</v>
      </c>
      <c r="E118" s="21" t="s">
        <v>1790</v>
      </c>
      <c r="F118" s="21" t="s">
        <v>2137</v>
      </c>
      <c r="H118" s="21" t="s">
        <v>60</v>
      </c>
      <c r="J118" s="21" t="s">
        <v>2141</v>
      </c>
      <c r="K118" s="21" t="s">
        <v>140</v>
      </c>
      <c r="L118" s="23">
        <v>38933</v>
      </c>
      <c r="M118" s="23">
        <v>38933</v>
      </c>
      <c r="S118" s="21" t="s">
        <v>2024</v>
      </c>
      <c r="U118" s="21" t="s">
        <v>42</v>
      </c>
      <c r="V118" s="21">
        <v>0</v>
      </c>
      <c r="W118" s="21" t="s">
        <v>147</v>
      </c>
      <c r="X118" s="21" t="s">
        <v>44</v>
      </c>
    </row>
    <row r="119" spans="1:24" x14ac:dyDescent="0.25">
      <c r="A119" s="21" t="s">
        <v>845</v>
      </c>
      <c r="B119" s="21" t="s">
        <v>2157</v>
      </c>
      <c r="C119" s="21" t="s">
        <v>2158</v>
      </c>
      <c r="D119" s="21" t="s">
        <v>2159</v>
      </c>
      <c r="E119" s="21" t="s">
        <v>2160</v>
      </c>
      <c r="F119" s="21" t="s">
        <v>2161</v>
      </c>
      <c r="G119" s="21" t="s">
        <v>2162</v>
      </c>
      <c r="H119" s="21" t="s">
        <v>60</v>
      </c>
      <c r="K119" s="21" t="s">
        <v>108</v>
      </c>
      <c r="L119" s="23">
        <v>38902</v>
      </c>
      <c r="M119" s="23">
        <v>38902</v>
      </c>
      <c r="S119" s="21" t="s">
        <v>303</v>
      </c>
      <c r="U119" s="21" t="s">
        <v>42</v>
      </c>
      <c r="V119" s="21">
        <v>0</v>
      </c>
      <c r="W119" s="21" t="s">
        <v>108</v>
      </c>
      <c r="X119" s="21" t="s">
        <v>71</v>
      </c>
    </row>
    <row r="120" spans="1:24" x14ac:dyDescent="0.25">
      <c r="A120" s="21" t="s">
        <v>845</v>
      </c>
      <c r="B120" s="21" t="s">
        <v>2172</v>
      </c>
      <c r="C120" s="21" t="s">
        <v>2173</v>
      </c>
      <c r="D120" s="21" t="s">
        <v>2174</v>
      </c>
      <c r="H120" s="21" t="s">
        <v>60</v>
      </c>
      <c r="K120" s="21" t="s">
        <v>276</v>
      </c>
      <c r="L120" s="23">
        <v>38988</v>
      </c>
      <c r="M120" s="23">
        <v>38988</v>
      </c>
      <c r="S120" s="21" t="s">
        <v>41</v>
      </c>
      <c r="U120" s="21" t="s">
        <v>42</v>
      </c>
      <c r="V120" s="21">
        <v>0</v>
      </c>
      <c r="W120" s="21" t="s">
        <v>2038</v>
      </c>
      <c r="X120" s="21" t="s">
        <v>44</v>
      </c>
    </row>
    <row r="121" spans="1:24" x14ac:dyDescent="0.25">
      <c r="A121" s="21" t="s">
        <v>845</v>
      </c>
      <c r="B121" s="21" t="s">
        <v>2175</v>
      </c>
      <c r="C121" s="21" t="s">
        <v>1726</v>
      </c>
      <c r="D121" s="21" t="s">
        <v>1727</v>
      </c>
      <c r="F121" s="21" t="s">
        <v>2176</v>
      </c>
      <c r="G121" s="21" t="s">
        <v>1729</v>
      </c>
      <c r="H121" s="21" t="s">
        <v>60</v>
      </c>
      <c r="K121" s="21" t="s">
        <v>108</v>
      </c>
      <c r="L121" s="23">
        <v>38902</v>
      </c>
      <c r="M121" s="23">
        <v>38902</v>
      </c>
      <c r="S121" s="21" t="s">
        <v>303</v>
      </c>
      <c r="U121" s="21" t="s">
        <v>42</v>
      </c>
      <c r="V121" s="21">
        <v>0</v>
      </c>
      <c r="W121" s="21" t="s">
        <v>108</v>
      </c>
      <c r="X121" s="21" t="s">
        <v>71</v>
      </c>
    </row>
    <row r="122" spans="1:24" x14ac:dyDescent="0.25">
      <c r="A122" s="21" t="s">
        <v>845</v>
      </c>
      <c r="B122" s="21" t="s">
        <v>2177</v>
      </c>
      <c r="C122" s="21" t="s">
        <v>2178</v>
      </c>
      <c r="D122" s="21" t="s">
        <v>2179</v>
      </c>
      <c r="F122" s="21" t="s">
        <v>2180</v>
      </c>
      <c r="G122" s="21" t="s">
        <v>2181</v>
      </c>
      <c r="H122" s="21" t="s">
        <v>60</v>
      </c>
      <c r="K122" s="21" t="s">
        <v>108</v>
      </c>
      <c r="L122" s="23">
        <v>38992</v>
      </c>
      <c r="M122" s="23">
        <v>38992</v>
      </c>
      <c r="S122" s="21" t="s">
        <v>41</v>
      </c>
      <c r="U122" s="21" t="s">
        <v>42</v>
      </c>
      <c r="V122" s="21">
        <v>0</v>
      </c>
      <c r="W122" s="21" t="s">
        <v>108</v>
      </c>
      <c r="X122" s="21" t="s">
        <v>44</v>
      </c>
    </row>
    <row r="123" spans="1:24" x14ac:dyDescent="0.25">
      <c r="A123" s="21" t="s">
        <v>845</v>
      </c>
      <c r="B123" s="21" t="s">
        <v>2182</v>
      </c>
      <c r="C123" s="21" t="s">
        <v>1798</v>
      </c>
      <c r="D123" s="21" t="s">
        <v>1799</v>
      </c>
      <c r="E123" s="21" t="s">
        <v>2183</v>
      </c>
      <c r="F123" s="21" t="s">
        <v>1801</v>
      </c>
      <c r="H123" s="21" t="s">
        <v>60</v>
      </c>
      <c r="J123" s="21" t="s">
        <v>146</v>
      </c>
      <c r="K123" s="21" t="s">
        <v>140</v>
      </c>
      <c r="L123" s="23">
        <v>39001</v>
      </c>
      <c r="M123" s="23">
        <v>39001</v>
      </c>
      <c r="S123" s="21" t="s">
        <v>2184</v>
      </c>
      <c r="U123" s="21" t="s">
        <v>42</v>
      </c>
      <c r="V123" s="21">
        <v>0</v>
      </c>
      <c r="W123" s="21" t="s">
        <v>147</v>
      </c>
      <c r="X123" s="21" t="s">
        <v>44</v>
      </c>
    </row>
    <row r="124" spans="1:24" x14ac:dyDescent="0.25">
      <c r="A124" s="21" t="s">
        <v>845</v>
      </c>
      <c r="B124" s="21" t="s">
        <v>2185</v>
      </c>
      <c r="C124" s="21" t="s">
        <v>2020</v>
      </c>
      <c r="D124" s="21" t="s">
        <v>2186</v>
      </c>
      <c r="E124" s="21" t="s">
        <v>2187</v>
      </c>
      <c r="F124" s="21" t="s">
        <v>2023</v>
      </c>
      <c r="H124" s="21" t="s">
        <v>60</v>
      </c>
      <c r="K124" s="21" t="s">
        <v>140</v>
      </c>
      <c r="L124" s="23">
        <v>39003</v>
      </c>
      <c r="M124" s="23">
        <v>39003</v>
      </c>
      <c r="S124" s="21" t="s">
        <v>2024</v>
      </c>
      <c r="U124" s="21" t="s">
        <v>42</v>
      </c>
      <c r="V124" s="21">
        <v>0</v>
      </c>
      <c r="W124" s="21" t="s">
        <v>147</v>
      </c>
      <c r="X124" s="21" t="s">
        <v>44</v>
      </c>
    </row>
    <row r="125" spans="1:24" x14ac:dyDescent="0.25">
      <c r="A125" s="21" t="s">
        <v>845</v>
      </c>
      <c r="B125" s="21" t="s">
        <v>2188</v>
      </c>
      <c r="C125" s="21" t="s">
        <v>2189</v>
      </c>
      <c r="D125" s="21" t="s">
        <v>2190</v>
      </c>
      <c r="E125" s="21" t="s">
        <v>2191</v>
      </c>
      <c r="F125" s="21" t="s">
        <v>2192</v>
      </c>
      <c r="H125" s="21" t="s">
        <v>60</v>
      </c>
      <c r="K125" s="21" t="s">
        <v>140</v>
      </c>
      <c r="L125" s="23">
        <v>39003</v>
      </c>
      <c r="M125" s="23">
        <v>39003</v>
      </c>
      <c r="S125" s="21" t="s">
        <v>2024</v>
      </c>
      <c r="U125" s="21" t="s">
        <v>42</v>
      </c>
      <c r="V125" s="21">
        <v>0</v>
      </c>
      <c r="W125" s="21" t="s">
        <v>147</v>
      </c>
      <c r="X125" s="21" t="s">
        <v>44</v>
      </c>
    </row>
    <row r="126" spans="1:24" x14ac:dyDescent="0.25">
      <c r="A126" s="21" t="s">
        <v>845</v>
      </c>
      <c r="B126" s="21" t="s">
        <v>2193</v>
      </c>
      <c r="C126" s="21" t="s">
        <v>2194</v>
      </c>
      <c r="D126" s="21" t="s">
        <v>2195</v>
      </c>
      <c r="J126" s="21" t="s">
        <v>2196</v>
      </c>
      <c r="K126" s="21" t="s">
        <v>276</v>
      </c>
      <c r="L126" s="23">
        <v>39031</v>
      </c>
      <c r="M126" s="23">
        <v>39031</v>
      </c>
      <c r="S126" s="21" t="s">
        <v>41</v>
      </c>
      <c r="T126" s="21" t="s">
        <v>2197</v>
      </c>
      <c r="U126" s="21" t="s">
        <v>42</v>
      </c>
      <c r="V126" s="21">
        <v>0</v>
      </c>
      <c r="W126" s="21" t="s">
        <v>211</v>
      </c>
      <c r="X126" s="21" t="s">
        <v>44</v>
      </c>
    </row>
    <row r="127" spans="1:24" x14ac:dyDescent="0.25">
      <c r="A127" s="21" t="s">
        <v>845</v>
      </c>
      <c r="B127" s="21" t="s">
        <v>2198</v>
      </c>
      <c r="C127" s="21" t="s">
        <v>2199</v>
      </c>
      <c r="D127" s="21" t="s">
        <v>2199</v>
      </c>
      <c r="H127" s="21" t="s">
        <v>44</v>
      </c>
      <c r="J127" s="21" t="s">
        <v>2200</v>
      </c>
      <c r="K127" s="21" t="s">
        <v>1984</v>
      </c>
      <c r="L127" s="23">
        <v>38861</v>
      </c>
      <c r="M127" s="23">
        <v>38861</v>
      </c>
      <c r="S127" s="21" t="s">
        <v>41</v>
      </c>
      <c r="T127" s="21" t="s">
        <v>2201</v>
      </c>
      <c r="U127" s="21" t="s">
        <v>42</v>
      </c>
      <c r="V127" s="21">
        <v>0</v>
      </c>
      <c r="W127" s="21" t="s">
        <v>2202</v>
      </c>
      <c r="X127" s="21" t="s">
        <v>44</v>
      </c>
    </row>
    <row r="128" spans="1:24" x14ac:dyDescent="0.25">
      <c r="A128" s="21" t="s">
        <v>845</v>
      </c>
      <c r="B128" s="21" t="s">
        <v>2203</v>
      </c>
      <c r="C128" s="21" t="s">
        <v>2204</v>
      </c>
      <c r="D128" s="21" t="s">
        <v>2205</v>
      </c>
      <c r="J128" s="21" t="s">
        <v>2098</v>
      </c>
      <c r="K128" s="21" t="s">
        <v>254</v>
      </c>
      <c r="L128" s="23">
        <v>39045</v>
      </c>
      <c r="S128" s="21" t="s">
        <v>2206</v>
      </c>
      <c r="T128" s="21" t="s">
        <v>2207</v>
      </c>
      <c r="U128" s="21" t="s">
        <v>42</v>
      </c>
      <c r="V128" s="21">
        <v>0</v>
      </c>
      <c r="W128" s="21" t="s">
        <v>2208</v>
      </c>
      <c r="X128" s="21" t="s">
        <v>44</v>
      </c>
    </row>
    <row r="129" spans="1:30" x14ac:dyDescent="0.25">
      <c r="A129" s="21" t="s">
        <v>845</v>
      </c>
      <c r="B129" s="21" t="s">
        <v>2209</v>
      </c>
      <c r="C129" s="21" t="s">
        <v>2210</v>
      </c>
      <c r="D129" s="21" t="s">
        <v>2210</v>
      </c>
      <c r="K129" s="21" t="s">
        <v>1984</v>
      </c>
      <c r="L129" s="23">
        <v>38861</v>
      </c>
      <c r="M129" s="23">
        <v>38861</v>
      </c>
      <c r="S129" s="21" t="s">
        <v>41</v>
      </c>
      <c r="T129" s="21" t="s">
        <v>2211</v>
      </c>
      <c r="U129" s="21" t="s">
        <v>42</v>
      </c>
      <c r="V129" s="21">
        <v>0</v>
      </c>
      <c r="X129" s="21" t="s">
        <v>44</v>
      </c>
    </row>
    <row r="130" spans="1:30" x14ac:dyDescent="0.25">
      <c r="A130" s="21" t="s">
        <v>845</v>
      </c>
      <c r="B130" s="21" t="s">
        <v>2212</v>
      </c>
      <c r="C130" s="21" t="s">
        <v>2213</v>
      </c>
      <c r="D130" s="21" t="s">
        <v>2214</v>
      </c>
      <c r="K130" s="21" t="s">
        <v>1984</v>
      </c>
      <c r="L130" s="23">
        <v>38873</v>
      </c>
      <c r="M130" s="23">
        <v>38873</v>
      </c>
      <c r="S130" s="21" t="s">
        <v>41</v>
      </c>
      <c r="T130" s="21" t="s">
        <v>2211</v>
      </c>
      <c r="U130" s="21" t="s">
        <v>42</v>
      </c>
      <c r="V130" s="21">
        <v>0</v>
      </c>
      <c r="X130" s="21" t="s">
        <v>44</v>
      </c>
    </row>
    <row r="131" spans="1:30" x14ac:dyDescent="0.25">
      <c r="A131" s="21" t="s">
        <v>845</v>
      </c>
      <c r="B131" s="21" t="s">
        <v>2215</v>
      </c>
      <c r="C131" s="21" t="s">
        <v>2216</v>
      </c>
      <c r="D131" s="21" t="s">
        <v>2216</v>
      </c>
      <c r="J131" s="21" t="s">
        <v>2200</v>
      </c>
      <c r="K131" s="21" t="s">
        <v>1984</v>
      </c>
      <c r="L131" s="23">
        <v>38873</v>
      </c>
      <c r="M131" s="23">
        <v>38880</v>
      </c>
      <c r="S131" s="21" t="s">
        <v>41</v>
      </c>
      <c r="T131" s="21" t="s">
        <v>2211</v>
      </c>
      <c r="U131" s="21" t="s">
        <v>42</v>
      </c>
      <c r="V131" s="21">
        <v>0</v>
      </c>
      <c r="X131" s="21" t="s">
        <v>44</v>
      </c>
    </row>
    <row r="132" spans="1:30" x14ac:dyDescent="0.25">
      <c r="A132" s="21" t="s">
        <v>845</v>
      </c>
      <c r="B132" s="21" t="s">
        <v>2217</v>
      </c>
      <c r="C132" s="21" t="s">
        <v>2218</v>
      </c>
      <c r="D132" s="21" t="s">
        <v>2219</v>
      </c>
      <c r="J132" s="21" t="s">
        <v>290</v>
      </c>
      <c r="K132" s="21" t="s">
        <v>283</v>
      </c>
      <c r="L132" s="23">
        <v>38810</v>
      </c>
      <c r="M132" s="23">
        <v>38810</v>
      </c>
      <c r="S132" s="21" t="s">
        <v>41</v>
      </c>
      <c r="T132" s="21" t="s">
        <v>2220</v>
      </c>
      <c r="U132" s="21" t="s">
        <v>42</v>
      </c>
      <c r="V132" s="21">
        <v>0</v>
      </c>
      <c r="X132" s="21" t="s">
        <v>44</v>
      </c>
    </row>
    <row r="133" spans="1:30" x14ac:dyDescent="0.25">
      <c r="A133" s="21" t="s">
        <v>845</v>
      </c>
      <c r="B133" s="21" t="s">
        <v>2221</v>
      </c>
      <c r="C133" s="21" t="s">
        <v>2222</v>
      </c>
      <c r="D133" s="21" t="s">
        <v>2223</v>
      </c>
      <c r="J133" s="21" t="s">
        <v>290</v>
      </c>
      <c r="K133" s="21" t="s">
        <v>283</v>
      </c>
      <c r="L133" s="23">
        <v>38782</v>
      </c>
      <c r="M133" s="23">
        <v>38782</v>
      </c>
      <c r="S133" s="21" t="s">
        <v>41</v>
      </c>
      <c r="T133" s="21" t="s">
        <v>2224</v>
      </c>
      <c r="U133" s="21" t="s">
        <v>42</v>
      </c>
      <c r="V133" s="21">
        <v>0</v>
      </c>
      <c r="X133" s="21" t="s">
        <v>44</v>
      </c>
    </row>
    <row r="134" spans="1:30" x14ac:dyDescent="0.25">
      <c r="A134" s="21" t="s">
        <v>845</v>
      </c>
      <c r="B134" s="21" t="s">
        <v>2225</v>
      </c>
      <c r="C134" s="21" t="s">
        <v>2226</v>
      </c>
      <c r="D134" s="21" t="s">
        <v>2227</v>
      </c>
      <c r="K134" s="21" t="s">
        <v>283</v>
      </c>
      <c r="L134" s="23">
        <v>38782</v>
      </c>
      <c r="M134" s="23">
        <v>38782</v>
      </c>
      <c r="S134" s="21" t="s">
        <v>41</v>
      </c>
      <c r="T134" s="21" t="s">
        <v>2228</v>
      </c>
      <c r="U134" s="21" t="s">
        <v>42</v>
      </c>
      <c r="V134" s="21">
        <v>0</v>
      </c>
      <c r="W134" s="21" t="s">
        <v>2208</v>
      </c>
      <c r="X134" s="21" t="s">
        <v>44</v>
      </c>
    </row>
    <row r="135" spans="1:30" x14ac:dyDescent="0.25">
      <c r="A135" s="21" t="s">
        <v>845</v>
      </c>
      <c r="B135" s="21" t="s">
        <v>2229</v>
      </c>
      <c r="C135" s="21" t="s">
        <v>2230</v>
      </c>
      <c r="D135" s="21" t="s">
        <v>2231</v>
      </c>
      <c r="E135" s="21" t="s">
        <v>2232</v>
      </c>
      <c r="F135" s="21" t="s">
        <v>2233</v>
      </c>
      <c r="H135" s="21" t="s">
        <v>60</v>
      </c>
      <c r="K135" s="21" t="s">
        <v>140</v>
      </c>
      <c r="L135" s="23">
        <v>39093</v>
      </c>
      <c r="M135" s="23">
        <v>39094</v>
      </c>
      <c r="S135" s="21" t="s">
        <v>2024</v>
      </c>
      <c r="U135" s="21" t="s">
        <v>42</v>
      </c>
      <c r="V135" s="21">
        <v>0</v>
      </c>
      <c r="W135" s="21" t="s">
        <v>147</v>
      </c>
      <c r="X135" s="21" t="s">
        <v>44</v>
      </c>
    </row>
    <row r="136" spans="1:30" x14ac:dyDescent="0.25">
      <c r="A136" s="21" t="s">
        <v>845</v>
      </c>
      <c r="B136" s="21" t="s">
        <v>2289</v>
      </c>
      <c r="C136" s="21" t="s">
        <v>2283</v>
      </c>
      <c r="D136" s="21" t="s">
        <v>2284</v>
      </c>
      <c r="E136" s="21" t="s">
        <v>2285</v>
      </c>
      <c r="F136" s="21" t="s">
        <v>2137</v>
      </c>
      <c r="H136" s="21" t="s">
        <v>60</v>
      </c>
      <c r="K136" s="21" t="s">
        <v>140</v>
      </c>
      <c r="L136" s="23">
        <v>39136</v>
      </c>
      <c r="M136" s="23">
        <v>39140</v>
      </c>
      <c r="S136" s="21" t="s">
        <v>2024</v>
      </c>
      <c r="U136" s="21" t="s">
        <v>42</v>
      </c>
      <c r="V136" s="21">
        <v>0</v>
      </c>
      <c r="W136" s="21" t="s">
        <v>147</v>
      </c>
      <c r="X136" s="21" t="s">
        <v>44</v>
      </c>
    </row>
    <row r="137" spans="1:30" x14ac:dyDescent="0.25">
      <c r="A137" s="21" t="s">
        <v>845</v>
      </c>
      <c r="B137" s="21" t="s">
        <v>2290</v>
      </c>
      <c r="C137" s="21" t="s">
        <v>2283</v>
      </c>
      <c r="D137" s="21" t="s">
        <v>2284</v>
      </c>
      <c r="E137" s="21" t="s">
        <v>2285</v>
      </c>
      <c r="F137" s="21" t="s">
        <v>2137</v>
      </c>
      <c r="H137" s="21" t="s">
        <v>60</v>
      </c>
      <c r="K137" s="21" t="s">
        <v>140</v>
      </c>
      <c r="L137" s="23">
        <v>39136</v>
      </c>
      <c r="M137" s="23">
        <v>39140</v>
      </c>
      <c r="S137" s="21" t="s">
        <v>2024</v>
      </c>
      <c r="U137" s="21" t="s">
        <v>42</v>
      </c>
      <c r="V137" s="21">
        <v>0</v>
      </c>
      <c r="W137" s="21" t="s">
        <v>147</v>
      </c>
      <c r="X137" s="21" t="s">
        <v>44</v>
      </c>
    </row>
    <row r="138" spans="1:30" x14ac:dyDescent="0.25">
      <c r="A138" s="21" t="s">
        <v>845</v>
      </c>
      <c r="B138" s="21" t="s">
        <v>2381</v>
      </c>
      <c r="C138" s="21" t="s">
        <v>2374</v>
      </c>
      <c r="D138" s="21" t="s">
        <v>2375</v>
      </c>
      <c r="F138" s="21" t="s">
        <v>382</v>
      </c>
      <c r="G138" s="21" t="s">
        <v>2376</v>
      </c>
      <c r="H138" s="21" t="s">
        <v>60</v>
      </c>
      <c r="J138" s="21" t="s">
        <v>384</v>
      </c>
      <c r="K138" s="21" t="s">
        <v>311</v>
      </c>
      <c r="L138" s="23">
        <v>39097</v>
      </c>
      <c r="M138" s="23">
        <v>39146</v>
      </c>
      <c r="S138" s="21" t="s">
        <v>356</v>
      </c>
      <c r="T138" s="21" t="s">
        <v>2377</v>
      </c>
      <c r="U138" s="21" t="s">
        <v>42</v>
      </c>
      <c r="V138" s="21">
        <v>37.03</v>
      </c>
      <c r="W138" s="21" t="s">
        <v>762</v>
      </c>
      <c r="X138" s="21" t="s">
        <v>44</v>
      </c>
      <c r="AD138" s="23">
        <v>39146</v>
      </c>
    </row>
    <row r="139" spans="1:30" x14ac:dyDescent="0.25">
      <c r="A139" s="21" t="s">
        <v>845</v>
      </c>
      <c r="B139" s="21" t="s">
        <v>2382</v>
      </c>
      <c r="C139" s="21" t="s">
        <v>2374</v>
      </c>
      <c r="D139" s="21" t="s">
        <v>2375</v>
      </c>
      <c r="F139" s="21" t="s">
        <v>382</v>
      </c>
      <c r="G139" s="21" t="s">
        <v>2376</v>
      </c>
      <c r="H139" s="21" t="s">
        <v>60</v>
      </c>
      <c r="J139" s="21" t="s">
        <v>384</v>
      </c>
      <c r="K139" s="21" t="s">
        <v>311</v>
      </c>
      <c r="L139" s="23">
        <v>39097</v>
      </c>
      <c r="M139" s="23">
        <v>39146</v>
      </c>
      <c r="S139" s="21" t="s">
        <v>356</v>
      </c>
      <c r="T139" s="21" t="s">
        <v>2377</v>
      </c>
      <c r="U139" s="21" t="s">
        <v>42</v>
      </c>
      <c r="V139" s="21">
        <v>37.03</v>
      </c>
      <c r="W139" s="21" t="s">
        <v>762</v>
      </c>
      <c r="X139" s="21" t="s">
        <v>44</v>
      </c>
      <c r="AD139" s="23">
        <v>39146</v>
      </c>
    </row>
    <row r="140" spans="1:30" x14ac:dyDescent="0.25">
      <c r="A140" s="21" t="s">
        <v>845</v>
      </c>
      <c r="B140" s="21" t="s">
        <v>2383</v>
      </c>
      <c r="C140" s="21" t="s">
        <v>2374</v>
      </c>
      <c r="D140" s="21" t="s">
        <v>2375</v>
      </c>
      <c r="F140" s="21" t="s">
        <v>382</v>
      </c>
      <c r="G140" s="21" t="s">
        <v>2376</v>
      </c>
      <c r="H140" s="21" t="s">
        <v>60</v>
      </c>
      <c r="J140" s="21" t="s">
        <v>384</v>
      </c>
      <c r="K140" s="21" t="s">
        <v>311</v>
      </c>
      <c r="L140" s="23">
        <v>39097</v>
      </c>
      <c r="M140" s="23">
        <v>39146</v>
      </c>
      <c r="S140" s="21" t="s">
        <v>356</v>
      </c>
      <c r="T140" s="21" t="s">
        <v>2377</v>
      </c>
      <c r="U140" s="21" t="s">
        <v>42</v>
      </c>
      <c r="V140" s="21">
        <v>37.03</v>
      </c>
      <c r="W140" s="21" t="s">
        <v>762</v>
      </c>
      <c r="X140" s="21" t="s">
        <v>44</v>
      </c>
      <c r="AD140" s="23">
        <v>39146</v>
      </c>
    </row>
    <row r="141" spans="1:30" x14ac:dyDescent="0.25">
      <c r="A141" s="21" t="s">
        <v>845</v>
      </c>
      <c r="B141" s="21" t="s">
        <v>2384</v>
      </c>
      <c r="C141" s="21" t="s">
        <v>2374</v>
      </c>
      <c r="D141" s="21" t="s">
        <v>2375</v>
      </c>
      <c r="F141" s="21" t="s">
        <v>382</v>
      </c>
      <c r="G141" s="21" t="s">
        <v>2376</v>
      </c>
      <c r="H141" s="21" t="s">
        <v>60</v>
      </c>
      <c r="J141" s="21" t="s">
        <v>384</v>
      </c>
      <c r="K141" s="21" t="s">
        <v>311</v>
      </c>
      <c r="L141" s="23">
        <v>39097</v>
      </c>
      <c r="M141" s="23">
        <v>39146</v>
      </c>
      <c r="S141" s="21" t="s">
        <v>356</v>
      </c>
      <c r="T141" s="21" t="s">
        <v>2377</v>
      </c>
      <c r="U141" s="21" t="s">
        <v>42</v>
      </c>
      <c r="V141" s="21">
        <v>37.03</v>
      </c>
      <c r="W141" s="21" t="s">
        <v>762</v>
      </c>
      <c r="X141" s="21" t="s">
        <v>44</v>
      </c>
      <c r="AD141" s="23">
        <v>39146</v>
      </c>
    </row>
    <row r="142" spans="1:30" x14ac:dyDescent="0.25">
      <c r="A142" s="21" t="s">
        <v>845</v>
      </c>
      <c r="B142" s="21" t="s">
        <v>2385</v>
      </c>
      <c r="C142" s="21" t="s">
        <v>2374</v>
      </c>
      <c r="D142" s="21" t="s">
        <v>2375</v>
      </c>
      <c r="F142" s="21" t="s">
        <v>382</v>
      </c>
      <c r="G142" s="21" t="s">
        <v>2376</v>
      </c>
      <c r="H142" s="21" t="s">
        <v>60</v>
      </c>
      <c r="J142" s="21" t="s">
        <v>384</v>
      </c>
      <c r="K142" s="21" t="s">
        <v>311</v>
      </c>
      <c r="L142" s="23">
        <v>39097</v>
      </c>
      <c r="M142" s="23">
        <v>39146</v>
      </c>
      <c r="S142" s="21" t="s">
        <v>356</v>
      </c>
      <c r="T142" s="21" t="s">
        <v>2377</v>
      </c>
      <c r="U142" s="21" t="s">
        <v>42</v>
      </c>
      <c r="V142" s="21">
        <v>37.03</v>
      </c>
      <c r="W142" s="21" t="s">
        <v>762</v>
      </c>
      <c r="X142" s="21" t="s">
        <v>44</v>
      </c>
      <c r="AD142" s="23">
        <v>39146</v>
      </c>
    </row>
    <row r="143" spans="1:30" x14ac:dyDescent="0.25">
      <c r="A143" s="21" t="s">
        <v>845</v>
      </c>
      <c r="B143" s="21" t="s">
        <v>2386</v>
      </c>
      <c r="C143" s="21" t="s">
        <v>2374</v>
      </c>
      <c r="D143" s="21" t="s">
        <v>2375</v>
      </c>
      <c r="F143" s="21" t="s">
        <v>382</v>
      </c>
      <c r="G143" s="21" t="s">
        <v>2376</v>
      </c>
      <c r="H143" s="21" t="s">
        <v>60</v>
      </c>
      <c r="J143" s="21" t="s">
        <v>384</v>
      </c>
      <c r="K143" s="21" t="s">
        <v>311</v>
      </c>
      <c r="L143" s="23">
        <v>39097</v>
      </c>
      <c r="M143" s="23">
        <v>39146</v>
      </c>
      <c r="S143" s="21" t="s">
        <v>356</v>
      </c>
      <c r="T143" s="21" t="s">
        <v>2377</v>
      </c>
      <c r="U143" s="21" t="s">
        <v>42</v>
      </c>
      <c r="V143" s="21">
        <v>37.03</v>
      </c>
      <c r="W143" s="21" t="s">
        <v>762</v>
      </c>
      <c r="X143" s="21" t="s">
        <v>44</v>
      </c>
      <c r="AD143" s="23">
        <v>39146</v>
      </c>
    </row>
    <row r="144" spans="1:30" x14ac:dyDescent="0.25">
      <c r="A144" s="21" t="s">
        <v>845</v>
      </c>
      <c r="B144" s="21" t="s">
        <v>2418</v>
      </c>
      <c r="C144" s="21" t="s">
        <v>2419</v>
      </c>
      <c r="D144" s="21" t="s">
        <v>2420</v>
      </c>
      <c r="F144" s="21" t="s">
        <v>382</v>
      </c>
      <c r="G144" s="21" t="s">
        <v>2396</v>
      </c>
      <c r="H144" s="21" t="s">
        <v>60</v>
      </c>
      <c r="J144" s="21" t="s">
        <v>384</v>
      </c>
      <c r="K144" s="21" t="s">
        <v>385</v>
      </c>
      <c r="L144" s="23">
        <v>39097</v>
      </c>
      <c r="M144" s="23">
        <v>39146</v>
      </c>
      <c r="S144" s="21" t="s">
        <v>356</v>
      </c>
      <c r="T144" s="21" t="s">
        <v>761</v>
      </c>
      <c r="U144" s="21" t="s">
        <v>42</v>
      </c>
      <c r="V144" s="21">
        <v>3.39</v>
      </c>
      <c r="W144" s="21" t="s">
        <v>762</v>
      </c>
      <c r="X144" s="21" t="s">
        <v>44</v>
      </c>
    </row>
    <row r="145" spans="1:30" x14ac:dyDescent="0.25">
      <c r="A145" s="21" t="s">
        <v>845</v>
      </c>
      <c r="B145" s="21" t="s">
        <v>2421</v>
      </c>
      <c r="C145" s="21" t="s">
        <v>2422</v>
      </c>
      <c r="D145" s="21" t="s">
        <v>2423</v>
      </c>
      <c r="F145" s="21" t="s">
        <v>382</v>
      </c>
      <c r="G145" s="21" t="s">
        <v>2424</v>
      </c>
      <c r="H145" s="21" t="s">
        <v>60</v>
      </c>
      <c r="J145" s="21" t="s">
        <v>384</v>
      </c>
      <c r="K145" s="21" t="s">
        <v>385</v>
      </c>
      <c r="L145" s="23">
        <v>39097</v>
      </c>
      <c r="M145" s="23">
        <v>39146</v>
      </c>
      <c r="S145" s="21" t="s">
        <v>356</v>
      </c>
      <c r="T145" s="21" t="s">
        <v>761</v>
      </c>
      <c r="U145" s="21" t="s">
        <v>42</v>
      </c>
      <c r="V145" s="21">
        <v>25.36</v>
      </c>
      <c r="W145" s="21" t="s">
        <v>762</v>
      </c>
      <c r="X145" s="21" t="s">
        <v>44</v>
      </c>
    </row>
    <row r="146" spans="1:30" x14ac:dyDescent="0.25">
      <c r="A146" s="21" t="s">
        <v>845</v>
      </c>
      <c r="B146" s="21" t="s">
        <v>2439</v>
      </c>
      <c r="C146" s="21" t="s">
        <v>2088</v>
      </c>
      <c r="D146" s="21" t="s">
        <v>2088</v>
      </c>
      <c r="E146" s="21" t="s">
        <v>354</v>
      </c>
      <c r="F146" s="21" t="s">
        <v>352</v>
      </c>
      <c r="G146" s="21" t="s">
        <v>355</v>
      </c>
      <c r="H146" s="21" t="s">
        <v>60</v>
      </c>
      <c r="K146" s="21" t="s">
        <v>385</v>
      </c>
      <c r="L146" s="23">
        <v>39097</v>
      </c>
      <c r="M146" s="23">
        <v>39146</v>
      </c>
      <c r="S146" s="21" t="s">
        <v>356</v>
      </c>
      <c r="T146" s="21" t="s">
        <v>2440</v>
      </c>
      <c r="U146" s="21" t="s">
        <v>42</v>
      </c>
      <c r="V146" s="21">
        <v>73656</v>
      </c>
      <c r="W146" s="21" t="s">
        <v>762</v>
      </c>
      <c r="X146" s="21" t="s">
        <v>44</v>
      </c>
    </row>
    <row r="147" spans="1:30" x14ac:dyDescent="0.25">
      <c r="A147" s="21" t="s">
        <v>845</v>
      </c>
      <c r="B147" s="21" t="s">
        <v>2446</v>
      </c>
      <c r="C147" s="21" t="s">
        <v>2447</v>
      </c>
      <c r="D147" s="21" t="s">
        <v>2448</v>
      </c>
      <c r="F147" s="21" t="s">
        <v>2346</v>
      </c>
      <c r="G147" s="21" t="s">
        <v>2449</v>
      </c>
      <c r="H147" s="21" t="s">
        <v>60</v>
      </c>
      <c r="J147" s="21" t="s">
        <v>310</v>
      </c>
      <c r="K147" s="21" t="s">
        <v>311</v>
      </c>
      <c r="L147" s="23">
        <v>39035</v>
      </c>
      <c r="M147" s="23">
        <v>39097</v>
      </c>
      <c r="S147" s="21" t="s">
        <v>365</v>
      </c>
      <c r="T147" s="21" t="s">
        <v>2445</v>
      </c>
      <c r="U147" s="21" t="s">
        <v>42</v>
      </c>
      <c r="V147" s="21">
        <v>4.5</v>
      </c>
      <c r="W147" s="21" t="s">
        <v>762</v>
      </c>
      <c r="X147" s="21" t="s">
        <v>44</v>
      </c>
    </row>
    <row r="148" spans="1:30" x14ac:dyDescent="0.25">
      <c r="A148" s="21" t="s">
        <v>845</v>
      </c>
      <c r="B148" s="21" t="s">
        <v>2450</v>
      </c>
      <c r="C148" s="21" t="s">
        <v>2447</v>
      </c>
      <c r="D148" s="21" t="s">
        <v>2448</v>
      </c>
      <c r="F148" s="21" t="s">
        <v>2346</v>
      </c>
      <c r="G148" s="21" t="s">
        <v>2449</v>
      </c>
      <c r="H148" s="21" t="s">
        <v>60</v>
      </c>
      <c r="J148" s="21" t="s">
        <v>310</v>
      </c>
      <c r="K148" s="21" t="s">
        <v>311</v>
      </c>
      <c r="L148" s="23">
        <v>39035</v>
      </c>
      <c r="M148" s="23">
        <v>39097</v>
      </c>
      <c r="S148" s="21" t="s">
        <v>365</v>
      </c>
      <c r="T148" s="21" t="s">
        <v>2445</v>
      </c>
      <c r="U148" s="21" t="s">
        <v>42</v>
      </c>
      <c r="V148" s="21">
        <v>4.5</v>
      </c>
      <c r="W148" s="21" t="s">
        <v>762</v>
      </c>
      <c r="X148" s="21" t="s">
        <v>44</v>
      </c>
    </row>
    <row r="149" spans="1:30" x14ac:dyDescent="0.25">
      <c r="A149" s="21" t="s">
        <v>845</v>
      </c>
      <c r="B149" s="21" t="s">
        <v>2451</v>
      </c>
      <c r="C149" s="21" t="s">
        <v>2447</v>
      </c>
      <c r="D149" s="21" t="s">
        <v>2448</v>
      </c>
      <c r="F149" s="21" t="s">
        <v>2346</v>
      </c>
      <c r="G149" s="21" t="s">
        <v>2449</v>
      </c>
      <c r="H149" s="21" t="s">
        <v>60</v>
      </c>
      <c r="J149" s="21" t="s">
        <v>310</v>
      </c>
      <c r="K149" s="21" t="s">
        <v>311</v>
      </c>
      <c r="L149" s="23">
        <v>39035</v>
      </c>
      <c r="M149" s="23">
        <v>39097</v>
      </c>
      <c r="S149" s="21" t="s">
        <v>365</v>
      </c>
      <c r="T149" s="21" t="s">
        <v>2445</v>
      </c>
      <c r="U149" s="21" t="s">
        <v>42</v>
      </c>
      <c r="V149" s="21">
        <v>4.5</v>
      </c>
      <c r="W149" s="21" t="s">
        <v>762</v>
      </c>
      <c r="X149" s="21" t="s">
        <v>44</v>
      </c>
    </row>
    <row r="150" spans="1:30" x14ac:dyDescent="0.25">
      <c r="A150" s="21" t="s">
        <v>845</v>
      </c>
      <c r="B150" s="21" t="s">
        <v>2452</v>
      </c>
      <c r="C150" s="21" t="s">
        <v>2447</v>
      </c>
      <c r="D150" s="21" t="s">
        <v>2448</v>
      </c>
      <c r="F150" s="21" t="s">
        <v>2346</v>
      </c>
      <c r="G150" s="21" t="s">
        <v>2449</v>
      </c>
      <c r="H150" s="21" t="s">
        <v>60</v>
      </c>
      <c r="J150" s="21" t="s">
        <v>310</v>
      </c>
      <c r="K150" s="21" t="s">
        <v>311</v>
      </c>
      <c r="L150" s="23">
        <v>39035</v>
      </c>
      <c r="M150" s="23">
        <v>39097</v>
      </c>
      <c r="S150" s="21" t="s">
        <v>365</v>
      </c>
      <c r="T150" s="21" t="s">
        <v>2445</v>
      </c>
      <c r="U150" s="21" t="s">
        <v>42</v>
      </c>
      <c r="V150" s="21">
        <v>4.5</v>
      </c>
      <c r="W150" s="21" t="s">
        <v>762</v>
      </c>
      <c r="X150" s="21" t="s">
        <v>44</v>
      </c>
    </row>
    <row r="151" spans="1:30" x14ac:dyDescent="0.25">
      <c r="A151" s="21" t="s">
        <v>845</v>
      </c>
      <c r="B151" s="21" t="s">
        <v>2453</v>
      </c>
      <c r="C151" s="21" t="s">
        <v>2447</v>
      </c>
      <c r="D151" s="21" t="s">
        <v>2448</v>
      </c>
      <c r="F151" s="21" t="s">
        <v>2346</v>
      </c>
      <c r="G151" s="21" t="s">
        <v>2449</v>
      </c>
      <c r="H151" s="21" t="s">
        <v>60</v>
      </c>
      <c r="J151" s="21" t="s">
        <v>310</v>
      </c>
      <c r="K151" s="21" t="s">
        <v>311</v>
      </c>
      <c r="L151" s="23">
        <v>39035</v>
      </c>
      <c r="M151" s="23">
        <v>39097</v>
      </c>
      <c r="S151" s="21" t="s">
        <v>365</v>
      </c>
      <c r="T151" s="21" t="s">
        <v>2445</v>
      </c>
      <c r="U151" s="21" t="s">
        <v>42</v>
      </c>
      <c r="V151" s="21">
        <v>4.5</v>
      </c>
      <c r="W151" s="21" t="s">
        <v>762</v>
      </c>
      <c r="X151" s="21" t="s">
        <v>44</v>
      </c>
    </row>
    <row r="152" spans="1:30" x14ac:dyDescent="0.25">
      <c r="A152" s="21" t="s">
        <v>845</v>
      </c>
      <c r="B152" s="21" t="s">
        <v>2515</v>
      </c>
      <c r="C152" s="21" t="s">
        <v>2516</v>
      </c>
      <c r="D152" s="21" t="s">
        <v>2517</v>
      </c>
      <c r="F152" s="21" t="s">
        <v>2346</v>
      </c>
      <c r="G152" s="21" t="s">
        <v>2518</v>
      </c>
      <c r="H152" s="21" t="s">
        <v>60</v>
      </c>
      <c r="J152" s="21" t="s">
        <v>384</v>
      </c>
      <c r="K152" s="21" t="s">
        <v>311</v>
      </c>
      <c r="L152" s="23">
        <v>39035</v>
      </c>
      <c r="M152" s="23">
        <v>39097</v>
      </c>
      <c r="S152" s="21" t="s">
        <v>365</v>
      </c>
      <c r="T152" s="21" t="s">
        <v>2519</v>
      </c>
      <c r="U152" s="21" t="s">
        <v>42</v>
      </c>
      <c r="V152" s="21">
        <v>170</v>
      </c>
      <c r="W152" s="21" t="s">
        <v>762</v>
      </c>
      <c r="X152" s="21" t="s">
        <v>44</v>
      </c>
    </row>
    <row r="153" spans="1:30" x14ac:dyDescent="0.25">
      <c r="A153" s="21" t="s">
        <v>845</v>
      </c>
      <c r="B153" s="21" t="s">
        <v>2534</v>
      </c>
      <c r="C153" s="21" t="s">
        <v>2535</v>
      </c>
      <c r="D153" s="21" t="s">
        <v>2536</v>
      </c>
      <c r="F153" s="21" t="s">
        <v>537</v>
      </c>
      <c r="G153" s="21" t="s">
        <v>2537</v>
      </c>
      <c r="H153" s="21" t="s">
        <v>38</v>
      </c>
      <c r="J153" s="21" t="s">
        <v>377</v>
      </c>
      <c r="K153" s="21" t="s">
        <v>378</v>
      </c>
      <c r="L153" s="23">
        <v>39112</v>
      </c>
      <c r="M153" s="23">
        <v>39153</v>
      </c>
      <c r="S153" s="21" t="s">
        <v>661</v>
      </c>
      <c r="T153" s="21" t="s">
        <v>2524</v>
      </c>
      <c r="U153" s="21" t="s">
        <v>42</v>
      </c>
      <c r="V153" s="21">
        <v>35</v>
      </c>
      <c r="W153" s="21" t="s">
        <v>2525</v>
      </c>
      <c r="X153" s="21" t="s">
        <v>44</v>
      </c>
    </row>
    <row r="154" spans="1:30" x14ac:dyDescent="0.25">
      <c r="A154" s="21" t="s">
        <v>845</v>
      </c>
      <c r="B154" s="21" t="s">
        <v>2538</v>
      </c>
      <c r="C154" s="21" t="s">
        <v>2539</v>
      </c>
      <c r="D154" s="21" t="s">
        <v>2540</v>
      </c>
      <c r="F154" s="21" t="s">
        <v>537</v>
      </c>
      <c r="G154" s="21" t="s">
        <v>2541</v>
      </c>
      <c r="H154" s="21" t="s">
        <v>38</v>
      </c>
      <c r="J154" s="21" t="s">
        <v>377</v>
      </c>
      <c r="K154" s="21" t="s">
        <v>378</v>
      </c>
      <c r="L154" s="23">
        <v>39112</v>
      </c>
      <c r="M154" s="23">
        <v>39153</v>
      </c>
      <c r="S154" s="21" t="s">
        <v>661</v>
      </c>
      <c r="T154" s="21" t="s">
        <v>2524</v>
      </c>
      <c r="U154" s="21" t="s">
        <v>42</v>
      </c>
      <c r="V154" s="21">
        <v>32</v>
      </c>
      <c r="W154" s="21" t="s">
        <v>2525</v>
      </c>
      <c r="X154" s="21" t="s">
        <v>44</v>
      </c>
    </row>
    <row r="155" spans="1:30" x14ac:dyDescent="0.25">
      <c r="A155" s="21" t="s">
        <v>845</v>
      </c>
      <c r="B155" s="21" t="s">
        <v>2542</v>
      </c>
      <c r="C155" s="21" t="s">
        <v>2543</v>
      </c>
      <c r="D155" s="21" t="s">
        <v>2544</v>
      </c>
      <c r="F155" s="21" t="s">
        <v>537</v>
      </c>
      <c r="G155" s="21" t="s">
        <v>2545</v>
      </c>
      <c r="H155" s="21" t="s">
        <v>38</v>
      </c>
      <c r="J155" s="21" t="s">
        <v>377</v>
      </c>
      <c r="K155" s="21" t="s">
        <v>378</v>
      </c>
      <c r="L155" s="23">
        <v>39112</v>
      </c>
      <c r="M155" s="23">
        <v>39153</v>
      </c>
      <c r="S155" s="21" t="s">
        <v>661</v>
      </c>
      <c r="T155" s="21" t="s">
        <v>2524</v>
      </c>
      <c r="U155" s="21" t="s">
        <v>42</v>
      </c>
      <c r="V155" s="21">
        <v>56</v>
      </c>
      <c r="W155" s="21" t="s">
        <v>2525</v>
      </c>
      <c r="X155" s="21" t="s">
        <v>44</v>
      </c>
    </row>
    <row r="156" spans="1:30" x14ac:dyDescent="0.25">
      <c r="A156" s="21" t="s">
        <v>845</v>
      </c>
      <c r="B156" s="21" t="s">
        <v>2551</v>
      </c>
      <c r="C156" s="21" t="s">
        <v>2552</v>
      </c>
      <c r="D156" s="21" t="s">
        <v>2553</v>
      </c>
      <c r="F156" s="21" t="s">
        <v>537</v>
      </c>
      <c r="G156" s="21" t="s">
        <v>2554</v>
      </c>
      <c r="H156" s="21" t="s">
        <v>38</v>
      </c>
      <c r="J156" s="21" t="s">
        <v>384</v>
      </c>
      <c r="K156" s="21" t="s">
        <v>378</v>
      </c>
      <c r="L156" s="23">
        <v>39112</v>
      </c>
      <c r="M156" s="23">
        <v>39153</v>
      </c>
      <c r="S156" s="21" t="s">
        <v>661</v>
      </c>
      <c r="T156" s="21" t="s">
        <v>2524</v>
      </c>
      <c r="U156" s="21" t="s">
        <v>42</v>
      </c>
      <c r="V156" s="21">
        <v>36</v>
      </c>
      <c r="W156" s="21" t="s">
        <v>2525</v>
      </c>
      <c r="X156" s="21" t="s">
        <v>44</v>
      </c>
    </row>
    <row r="157" spans="1:30" x14ac:dyDescent="0.25">
      <c r="A157" s="21" t="s">
        <v>845</v>
      </c>
      <c r="B157" s="21" t="s">
        <v>2555</v>
      </c>
      <c r="C157" s="21" t="s">
        <v>2556</v>
      </c>
      <c r="D157" s="21" t="s">
        <v>2557</v>
      </c>
      <c r="F157" s="21" t="s">
        <v>537</v>
      </c>
      <c r="G157" s="21" t="s">
        <v>2558</v>
      </c>
      <c r="H157" s="21" t="s">
        <v>38</v>
      </c>
      <c r="J157" s="21" t="s">
        <v>377</v>
      </c>
      <c r="K157" s="21" t="s">
        <v>378</v>
      </c>
      <c r="L157" s="23">
        <v>39112</v>
      </c>
      <c r="M157" s="23">
        <v>39153</v>
      </c>
      <c r="S157" s="21" t="s">
        <v>661</v>
      </c>
      <c r="T157" s="21" t="s">
        <v>2559</v>
      </c>
      <c r="U157" s="21" t="s">
        <v>42</v>
      </c>
      <c r="V157" s="21">
        <v>14</v>
      </c>
      <c r="W157" s="21" t="s">
        <v>2525</v>
      </c>
      <c r="X157" s="21" t="s">
        <v>44</v>
      </c>
    </row>
    <row r="158" spans="1:30" x14ac:dyDescent="0.25">
      <c r="A158" s="21" t="s">
        <v>845</v>
      </c>
      <c r="B158" s="21" t="s">
        <v>2560</v>
      </c>
      <c r="C158" s="21" t="s">
        <v>2561</v>
      </c>
      <c r="D158" s="21" t="s">
        <v>2562</v>
      </c>
      <c r="F158" s="21" t="s">
        <v>537</v>
      </c>
      <c r="G158" s="21" t="s">
        <v>2563</v>
      </c>
      <c r="H158" s="21" t="s">
        <v>38</v>
      </c>
      <c r="J158" s="21" t="s">
        <v>384</v>
      </c>
      <c r="K158" s="21" t="s">
        <v>378</v>
      </c>
      <c r="L158" s="23">
        <v>39112</v>
      </c>
      <c r="M158" s="23">
        <v>39153</v>
      </c>
      <c r="S158" s="21" t="s">
        <v>661</v>
      </c>
      <c r="T158" s="21" t="s">
        <v>2564</v>
      </c>
      <c r="U158" s="21" t="s">
        <v>42</v>
      </c>
      <c r="V158" s="21">
        <v>33</v>
      </c>
      <c r="W158" s="21" t="s">
        <v>2525</v>
      </c>
      <c r="X158" s="21" t="s">
        <v>44</v>
      </c>
    </row>
    <row r="159" spans="1:30" x14ac:dyDescent="0.25">
      <c r="A159" s="21" t="s">
        <v>845</v>
      </c>
      <c r="B159" s="21" t="s">
        <v>2565</v>
      </c>
      <c r="C159" s="21" t="s">
        <v>2566</v>
      </c>
      <c r="D159" s="21" t="s">
        <v>2567</v>
      </c>
      <c r="F159" s="21" t="s">
        <v>537</v>
      </c>
      <c r="G159" s="21" t="s">
        <v>2568</v>
      </c>
      <c r="H159" s="21" t="s">
        <v>38</v>
      </c>
      <c r="J159" s="21" t="s">
        <v>377</v>
      </c>
      <c r="K159" s="21" t="s">
        <v>378</v>
      </c>
      <c r="L159" s="23">
        <v>39112</v>
      </c>
      <c r="M159" s="23">
        <v>39153</v>
      </c>
      <c r="S159" s="21" t="s">
        <v>661</v>
      </c>
      <c r="T159" s="21" t="s">
        <v>2564</v>
      </c>
      <c r="U159" s="21" t="s">
        <v>42</v>
      </c>
      <c r="V159" s="21">
        <v>34</v>
      </c>
      <c r="W159" s="21" t="s">
        <v>2525</v>
      </c>
      <c r="X159" s="21" t="s">
        <v>44</v>
      </c>
    </row>
    <row r="160" spans="1:30" x14ac:dyDescent="0.25">
      <c r="A160" s="21" t="s">
        <v>845</v>
      </c>
      <c r="B160" s="21" t="s">
        <v>2569</v>
      </c>
      <c r="C160" s="21" t="s">
        <v>2570</v>
      </c>
      <c r="D160" s="21" t="s">
        <v>2571</v>
      </c>
      <c r="F160" s="21" t="s">
        <v>537</v>
      </c>
      <c r="G160" s="21" t="s">
        <v>2572</v>
      </c>
      <c r="H160" s="21" t="s">
        <v>38</v>
      </c>
      <c r="J160" s="21" t="s">
        <v>377</v>
      </c>
      <c r="K160" s="21" t="s">
        <v>378</v>
      </c>
      <c r="L160" s="23">
        <v>39112</v>
      </c>
      <c r="M160" s="23">
        <v>39153</v>
      </c>
      <c r="S160" s="21" t="s">
        <v>661</v>
      </c>
      <c r="T160" s="21" t="s">
        <v>2573</v>
      </c>
      <c r="U160" s="21" t="s">
        <v>42</v>
      </c>
      <c r="V160" s="21">
        <v>25</v>
      </c>
      <c r="W160" s="21" t="s">
        <v>2525</v>
      </c>
      <c r="X160" s="21" t="s">
        <v>44</v>
      </c>
      <c r="AD160" s="23">
        <v>39153</v>
      </c>
    </row>
    <row r="161" spans="1:30" x14ac:dyDescent="0.25">
      <c r="A161" s="21" t="s">
        <v>845</v>
      </c>
      <c r="B161" s="21" t="s">
        <v>2574</v>
      </c>
      <c r="C161" s="21" t="s">
        <v>2575</v>
      </c>
      <c r="D161" s="21" t="s">
        <v>2576</v>
      </c>
      <c r="F161" s="21" t="s">
        <v>537</v>
      </c>
      <c r="G161" s="21" t="s">
        <v>2577</v>
      </c>
      <c r="H161" s="21" t="s">
        <v>38</v>
      </c>
      <c r="J161" s="21" t="s">
        <v>377</v>
      </c>
      <c r="K161" s="21" t="s">
        <v>378</v>
      </c>
      <c r="L161" s="23">
        <v>39112</v>
      </c>
      <c r="M161" s="23">
        <v>39153</v>
      </c>
      <c r="S161" s="21" t="s">
        <v>661</v>
      </c>
      <c r="T161" s="21" t="s">
        <v>2573</v>
      </c>
      <c r="U161" s="21" t="s">
        <v>42</v>
      </c>
      <c r="V161" s="21">
        <v>71</v>
      </c>
      <c r="W161" s="21" t="s">
        <v>2525</v>
      </c>
      <c r="X161" s="21" t="s">
        <v>44</v>
      </c>
    </row>
    <row r="162" spans="1:30" x14ac:dyDescent="0.25">
      <c r="A162" s="21" t="s">
        <v>845</v>
      </c>
      <c r="B162" s="21" t="s">
        <v>2578</v>
      </c>
      <c r="C162" s="21" t="s">
        <v>2579</v>
      </c>
      <c r="D162" s="21" t="s">
        <v>2580</v>
      </c>
      <c r="F162" s="21" t="s">
        <v>537</v>
      </c>
      <c r="G162" s="21" t="s">
        <v>2581</v>
      </c>
      <c r="H162" s="21" t="s">
        <v>38</v>
      </c>
      <c r="J162" s="21" t="s">
        <v>377</v>
      </c>
      <c r="K162" s="21" t="s">
        <v>378</v>
      </c>
      <c r="L162" s="23">
        <v>39112</v>
      </c>
      <c r="M162" s="23">
        <v>39153</v>
      </c>
      <c r="S162" s="21" t="s">
        <v>661</v>
      </c>
      <c r="T162" s="21" t="s">
        <v>2573</v>
      </c>
      <c r="U162" s="21" t="s">
        <v>42</v>
      </c>
      <c r="V162" s="21">
        <v>56</v>
      </c>
      <c r="W162" s="21" t="s">
        <v>2525</v>
      </c>
      <c r="X162" s="21" t="s">
        <v>44</v>
      </c>
    </row>
    <row r="163" spans="1:30" x14ac:dyDescent="0.25">
      <c r="A163" s="21" t="s">
        <v>845</v>
      </c>
      <c r="B163" s="21" t="s">
        <v>2582</v>
      </c>
      <c r="C163" s="21" t="s">
        <v>1005</v>
      </c>
      <c r="D163" s="21" t="s">
        <v>2583</v>
      </c>
      <c r="F163" s="21" t="s">
        <v>537</v>
      </c>
      <c r="G163" s="21" t="s">
        <v>2584</v>
      </c>
      <c r="H163" s="21" t="s">
        <v>38</v>
      </c>
      <c r="J163" s="21" t="s">
        <v>377</v>
      </c>
      <c r="K163" s="21" t="s">
        <v>378</v>
      </c>
      <c r="L163" s="23">
        <v>39112</v>
      </c>
      <c r="M163" s="23">
        <v>39153</v>
      </c>
      <c r="S163" s="21" t="s">
        <v>661</v>
      </c>
      <c r="T163" s="21" t="s">
        <v>2573</v>
      </c>
      <c r="U163" s="21" t="s">
        <v>42</v>
      </c>
      <c r="V163" s="21">
        <v>42</v>
      </c>
      <c r="W163" s="21" t="s">
        <v>2525</v>
      </c>
      <c r="X163" s="21" t="s">
        <v>44</v>
      </c>
    </row>
    <row r="164" spans="1:30" x14ac:dyDescent="0.25">
      <c r="A164" s="21" t="s">
        <v>845</v>
      </c>
      <c r="B164" s="21" t="s">
        <v>2590</v>
      </c>
      <c r="C164" s="21" t="s">
        <v>2591</v>
      </c>
      <c r="D164" s="21" t="s">
        <v>2592</v>
      </c>
      <c r="F164" s="21" t="s">
        <v>537</v>
      </c>
      <c r="G164" s="21" t="s">
        <v>2593</v>
      </c>
      <c r="H164" s="21" t="s">
        <v>38</v>
      </c>
      <c r="J164" s="21" t="s">
        <v>377</v>
      </c>
      <c r="K164" s="21" t="s">
        <v>378</v>
      </c>
      <c r="L164" s="23">
        <v>39112</v>
      </c>
      <c r="M164" s="23">
        <v>39153</v>
      </c>
      <c r="S164" s="21" t="s">
        <v>661</v>
      </c>
      <c r="T164" s="21" t="s">
        <v>2559</v>
      </c>
      <c r="U164" s="21" t="s">
        <v>42</v>
      </c>
      <c r="V164" s="21">
        <v>3</v>
      </c>
      <c r="W164" s="21" t="s">
        <v>2525</v>
      </c>
      <c r="X164" s="21" t="s">
        <v>44</v>
      </c>
    </row>
    <row r="165" spans="1:30" x14ac:dyDescent="0.25">
      <c r="A165" s="21" t="s">
        <v>845</v>
      </c>
      <c r="B165" s="21" t="s">
        <v>2594</v>
      </c>
      <c r="C165" s="21" t="s">
        <v>2595</v>
      </c>
      <c r="D165" s="21" t="s">
        <v>2596</v>
      </c>
      <c r="F165" s="21" t="s">
        <v>537</v>
      </c>
      <c r="G165" s="21" t="s">
        <v>2597</v>
      </c>
      <c r="H165" s="21" t="s">
        <v>38</v>
      </c>
      <c r="J165" s="21" t="s">
        <v>377</v>
      </c>
      <c r="K165" s="21" t="s">
        <v>378</v>
      </c>
      <c r="L165" s="23">
        <v>39112</v>
      </c>
      <c r="M165" s="23">
        <v>39153</v>
      </c>
      <c r="S165" s="21" t="s">
        <v>661</v>
      </c>
      <c r="T165" s="21" t="s">
        <v>2524</v>
      </c>
      <c r="U165" s="21" t="s">
        <v>42</v>
      </c>
      <c r="V165" s="21">
        <v>40</v>
      </c>
      <c r="W165" s="21" t="s">
        <v>2525</v>
      </c>
      <c r="X165" s="21" t="s">
        <v>44</v>
      </c>
    </row>
    <row r="166" spans="1:30" x14ac:dyDescent="0.25">
      <c r="A166" s="21" t="s">
        <v>845</v>
      </c>
      <c r="B166" s="21" t="s">
        <v>2614</v>
      </c>
      <c r="C166" s="21" t="s">
        <v>2615</v>
      </c>
      <c r="D166" s="21" t="s">
        <v>2616</v>
      </c>
      <c r="F166" s="21" t="s">
        <v>537</v>
      </c>
      <c r="G166" s="21" t="s">
        <v>2617</v>
      </c>
      <c r="H166" s="21" t="s">
        <v>38</v>
      </c>
      <c r="J166" s="21" t="s">
        <v>377</v>
      </c>
      <c r="K166" s="21" t="s">
        <v>378</v>
      </c>
      <c r="L166" s="23">
        <v>39112</v>
      </c>
      <c r="M166" s="23">
        <v>39153</v>
      </c>
      <c r="S166" s="21" t="s">
        <v>661</v>
      </c>
      <c r="T166" s="21" t="s">
        <v>2564</v>
      </c>
      <c r="U166" s="21" t="s">
        <v>42</v>
      </c>
      <c r="V166" s="21">
        <v>35</v>
      </c>
      <c r="W166" s="21" t="s">
        <v>2525</v>
      </c>
      <c r="X166" s="21" t="s">
        <v>44</v>
      </c>
    </row>
    <row r="167" spans="1:30" x14ac:dyDescent="0.25">
      <c r="A167" s="21" t="s">
        <v>845</v>
      </c>
      <c r="B167" s="21" t="s">
        <v>2618</v>
      </c>
      <c r="C167" s="21" t="s">
        <v>2619</v>
      </c>
      <c r="D167" s="21" t="s">
        <v>2620</v>
      </c>
      <c r="F167" s="21" t="s">
        <v>537</v>
      </c>
      <c r="G167" s="21" t="s">
        <v>2621</v>
      </c>
      <c r="H167" s="21" t="s">
        <v>38</v>
      </c>
      <c r="J167" s="21" t="s">
        <v>377</v>
      </c>
      <c r="K167" s="21" t="s">
        <v>378</v>
      </c>
      <c r="L167" s="23">
        <v>39112</v>
      </c>
      <c r="M167" s="23">
        <v>39153</v>
      </c>
      <c r="S167" s="21" t="s">
        <v>661</v>
      </c>
      <c r="T167" s="21" t="s">
        <v>2564</v>
      </c>
      <c r="U167" s="21" t="s">
        <v>42</v>
      </c>
      <c r="V167" s="21">
        <v>35</v>
      </c>
      <c r="W167" s="21" t="s">
        <v>2525</v>
      </c>
      <c r="X167" s="21" t="s">
        <v>44</v>
      </c>
    </row>
    <row r="168" spans="1:30" x14ac:dyDescent="0.25">
      <c r="A168" s="21" t="s">
        <v>845</v>
      </c>
      <c r="B168" s="21" t="s">
        <v>2622</v>
      </c>
      <c r="C168" s="21" t="s">
        <v>2623</v>
      </c>
      <c r="D168" s="21" t="s">
        <v>2624</v>
      </c>
      <c r="F168" s="21" t="s">
        <v>537</v>
      </c>
      <c r="G168" s="21" t="s">
        <v>2625</v>
      </c>
      <c r="H168" s="21" t="s">
        <v>38</v>
      </c>
      <c r="J168" s="21" t="s">
        <v>377</v>
      </c>
      <c r="K168" s="21" t="s">
        <v>378</v>
      </c>
      <c r="L168" s="23">
        <v>39112</v>
      </c>
      <c r="M168" s="23">
        <v>39153</v>
      </c>
      <c r="S168" s="21" t="s">
        <v>661</v>
      </c>
      <c r="T168" s="21" t="s">
        <v>2564</v>
      </c>
      <c r="U168" s="21" t="s">
        <v>42</v>
      </c>
      <c r="V168" s="21">
        <v>61</v>
      </c>
      <c r="W168" s="21" t="s">
        <v>2525</v>
      </c>
      <c r="X168" s="21" t="s">
        <v>44</v>
      </c>
    </row>
    <row r="169" spans="1:30" x14ac:dyDescent="0.25">
      <c r="A169" s="21" t="s">
        <v>845</v>
      </c>
      <c r="B169" s="21" t="s">
        <v>2626</v>
      </c>
      <c r="C169" s="21" t="s">
        <v>2627</v>
      </c>
      <c r="D169" s="21" t="s">
        <v>2628</v>
      </c>
      <c r="F169" s="21" t="s">
        <v>537</v>
      </c>
      <c r="G169" s="21" t="s">
        <v>2629</v>
      </c>
      <c r="H169" s="21" t="s">
        <v>38</v>
      </c>
      <c r="J169" s="21" t="s">
        <v>377</v>
      </c>
      <c r="K169" s="21" t="s">
        <v>378</v>
      </c>
      <c r="L169" s="23">
        <v>39112</v>
      </c>
      <c r="M169" s="23">
        <v>39153</v>
      </c>
      <c r="S169" s="21" t="s">
        <v>661</v>
      </c>
      <c r="T169" s="21" t="s">
        <v>2564</v>
      </c>
      <c r="U169" s="21" t="s">
        <v>42</v>
      </c>
      <c r="V169" s="21">
        <v>75</v>
      </c>
      <c r="W169" s="21" t="s">
        <v>2525</v>
      </c>
      <c r="X169" s="21" t="s">
        <v>44</v>
      </c>
    </row>
    <row r="170" spans="1:30" x14ac:dyDescent="0.25">
      <c r="A170" s="21" t="s">
        <v>845</v>
      </c>
      <c r="B170" s="21" t="s">
        <v>2630</v>
      </c>
      <c r="C170" s="21" t="s">
        <v>2531</v>
      </c>
      <c r="D170" s="21" t="s">
        <v>2532</v>
      </c>
      <c r="F170" s="21" t="s">
        <v>537</v>
      </c>
      <c r="G170" s="21" t="s">
        <v>2533</v>
      </c>
      <c r="H170" s="21" t="s">
        <v>38</v>
      </c>
      <c r="J170" s="21" t="s">
        <v>377</v>
      </c>
      <c r="K170" s="21" t="s">
        <v>378</v>
      </c>
      <c r="L170" s="23">
        <v>39112</v>
      </c>
      <c r="M170" s="23">
        <v>39153</v>
      </c>
      <c r="S170" s="21" t="s">
        <v>661</v>
      </c>
      <c r="T170" s="21" t="s">
        <v>2524</v>
      </c>
      <c r="U170" s="21" t="s">
        <v>42</v>
      </c>
      <c r="V170" s="21">
        <v>4</v>
      </c>
      <c r="W170" s="21" t="s">
        <v>2525</v>
      </c>
      <c r="X170" s="21" t="s">
        <v>44</v>
      </c>
      <c r="AD170" s="23">
        <v>39153</v>
      </c>
    </row>
    <row r="171" spans="1:30" x14ac:dyDescent="0.25">
      <c r="A171" s="21" t="s">
        <v>845</v>
      </c>
      <c r="B171" s="21" t="s">
        <v>2631</v>
      </c>
      <c r="C171" s="21" t="s">
        <v>2632</v>
      </c>
      <c r="D171" s="21" t="s">
        <v>2633</v>
      </c>
      <c r="F171" s="21" t="s">
        <v>288</v>
      </c>
      <c r="J171" s="21" t="s">
        <v>139</v>
      </c>
      <c r="K171" s="21" t="s">
        <v>140</v>
      </c>
      <c r="L171" s="23">
        <v>38012</v>
      </c>
      <c r="M171" s="23">
        <v>38040</v>
      </c>
      <c r="S171" s="21" t="s">
        <v>109</v>
      </c>
      <c r="U171" s="21" t="s">
        <v>42</v>
      </c>
      <c r="V171" s="21">
        <v>0</v>
      </c>
      <c r="W171" s="21" t="s">
        <v>2634</v>
      </c>
      <c r="X171" s="21" t="s">
        <v>44</v>
      </c>
    </row>
    <row r="172" spans="1:30" x14ac:dyDescent="0.25">
      <c r="A172" s="21" t="s">
        <v>845</v>
      </c>
      <c r="B172" s="21" t="s">
        <v>2635</v>
      </c>
      <c r="C172" s="21" t="s">
        <v>2636</v>
      </c>
      <c r="D172" s="21" t="s">
        <v>2637</v>
      </c>
      <c r="K172" s="21" t="s">
        <v>140</v>
      </c>
      <c r="L172" s="23">
        <v>38012</v>
      </c>
      <c r="M172" s="23">
        <v>38040</v>
      </c>
      <c r="S172" s="21" t="s">
        <v>41</v>
      </c>
      <c r="U172" s="21" t="s">
        <v>42</v>
      </c>
      <c r="V172" s="21">
        <v>0</v>
      </c>
      <c r="W172" s="21" t="s">
        <v>2634</v>
      </c>
      <c r="X172" s="21" t="s">
        <v>44</v>
      </c>
    </row>
    <row r="173" spans="1:30" x14ac:dyDescent="0.25">
      <c r="A173" s="21" t="s">
        <v>845</v>
      </c>
      <c r="B173" s="21" t="s">
        <v>2663</v>
      </c>
      <c r="C173" s="21" t="s">
        <v>2664</v>
      </c>
      <c r="D173" s="21" t="s">
        <v>2664</v>
      </c>
      <c r="H173" s="21" t="s">
        <v>60</v>
      </c>
      <c r="J173" s="21" t="s">
        <v>384</v>
      </c>
      <c r="K173" s="21" t="s">
        <v>311</v>
      </c>
      <c r="L173" s="23">
        <v>39035</v>
      </c>
      <c r="M173" s="23">
        <v>39097</v>
      </c>
      <c r="S173" s="21" t="s">
        <v>41</v>
      </c>
      <c r="T173" s="21" t="s">
        <v>2519</v>
      </c>
      <c r="U173" s="21" t="s">
        <v>42</v>
      </c>
      <c r="V173" s="21">
        <v>170</v>
      </c>
      <c r="W173" s="21" t="s">
        <v>762</v>
      </c>
      <c r="X173" s="21" t="s">
        <v>44</v>
      </c>
    </row>
    <row r="174" spans="1:30" x14ac:dyDescent="0.25">
      <c r="A174" s="21" t="s">
        <v>845</v>
      </c>
      <c r="B174" s="21" t="s">
        <v>2665</v>
      </c>
      <c r="C174" s="21" t="s">
        <v>2666</v>
      </c>
      <c r="D174" s="21" t="s">
        <v>2667</v>
      </c>
      <c r="H174" s="21" t="s">
        <v>60</v>
      </c>
      <c r="J174" s="21" t="s">
        <v>384</v>
      </c>
      <c r="K174" s="21" t="s">
        <v>311</v>
      </c>
      <c r="L174" s="23">
        <v>39035</v>
      </c>
      <c r="M174" s="23">
        <v>39097</v>
      </c>
      <c r="S174" s="21" t="s">
        <v>41</v>
      </c>
      <c r="T174" s="21" t="s">
        <v>2519</v>
      </c>
      <c r="U174" s="21" t="s">
        <v>42</v>
      </c>
      <c r="V174" s="21">
        <v>0</v>
      </c>
      <c r="W174" s="21" t="s">
        <v>762</v>
      </c>
      <c r="X174" s="21" t="s">
        <v>44</v>
      </c>
    </row>
    <row r="175" spans="1:30" x14ac:dyDescent="0.25">
      <c r="A175" s="21" t="s">
        <v>845</v>
      </c>
      <c r="B175" s="21" t="s">
        <v>2714</v>
      </c>
      <c r="C175" s="21" t="s">
        <v>873</v>
      </c>
      <c r="D175" s="21" t="s">
        <v>2715</v>
      </c>
      <c r="F175" s="21" t="s">
        <v>1925</v>
      </c>
      <c r="H175" s="21" t="s">
        <v>38</v>
      </c>
      <c r="J175" s="21" t="s">
        <v>125</v>
      </c>
      <c r="K175" s="21" t="s">
        <v>126</v>
      </c>
      <c r="L175" s="23">
        <v>39328</v>
      </c>
      <c r="M175" s="23">
        <v>39329</v>
      </c>
      <c r="S175" s="21" t="s">
        <v>41</v>
      </c>
      <c r="U175" s="21" t="s">
        <v>42</v>
      </c>
      <c r="V175" s="21">
        <v>0</v>
      </c>
      <c r="W175" s="21" t="s">
        <v>128</v>
      </c>
      <c r="X175" s="21" t="s">
        <v>44</v>
      </c>
    </row>
    <row r="176" spans="1:30" x14ac:dyDescent="0.25">
      <c r="A176" s="21" t="s">
        <v>845</v>
      </c>
      <c r="B176" s="21" t="s">
        <v>2811</v>
      </c>
      <c r="C176" s="21" t="s">
        <v>2139</v>
      </c>
      <c r="D176" s="21" t="s">
        <v>2812</v>
      </c>
      <c r="E176" s="21" t="s">
        <v>2813</v>
      </c>
      <c r="F176" s="21" t="s">
        <v>2137</v>
      </c>
      <c r="H176" s="21" t="s">
        <v>60</v>
      </c>
      <c r="K176" s="21" t="s">
        <v>140</v>
      </c>
      <c r="L176" s="23">
        <v>39365</v>
      </c>
      <c r="M176" s="23">
        <v>39365</v>
      </c>
      <c r="S176" s="21" t="s">
        <v>2024</v>
      </c>
      <c r="U176" s="21" t="s">
        <v>42</v>
      </c>
      <c r="V176" s="21">
        <v>0</v>
      </c>
      <c r="W176" s="21" t="s">
        <v>147</v>
      </c>
      <c r="X176" s="21" t="s">
        <v>44</v>
      </c>
    </row>
    <row r="177" spans="1:29" x14ac:dyDescent="0.25">
      <c r="A177" s="21" t="s">
        <v>845</v>
      </c>
      <c r="B177" s="21" t="s">
        <v>2814</v>
      </c>
      <c r="C177" s="21" t="s">
        <v>2815</v>
      </c>
      <c r="D177" s="21" t="s">
        <v>2812</v>
      </c>
      <c r="E177" s="21" t="s">
        <v>2813</v>
      </c>
      <c r="F177" s="21" t="s">
        <v>2137</v>
      </c>
      <c r="H177" s="21" t="s">
        <v>60</v>
      </c>
      <c r="K177" s="21" t="s">
        <v>140</v>
      </c>
      <c r="L177" s="23">
        <v>39365</v>
      </c>
      <c r="M177" s="23">
        <v>39365</v>
      </c>
      <c r="S177" s="21" t="s">
        <v>2024</v>
      </c>
      <c r="U177" s="21" t="s">
        <v>42</v>
      </c>
      <c r="V177" s="21">
        <v>0</v>
      </c>
      <c r="W177" s="21" t="s">
        <v>147</v>
      </c>
      <c r="X177" s="21" t="s">
        <v>44</v>
      </c>
    </row>
    <row r="178" spans="1:29" x14ac:dyDescent="0.25">
      <c r="A178" s="21" t="s">
        <v>845</v>
      </c>
      <c r="B178" s="21" t="s">
        <v>2816</v>
      </c>
      <c r="C178" s="21" t="s">
        <v>2817</v>
      </c>
      <c r="D178" s="21" t="s">
        <v>2818</v>
      </c>
      <c r="E178" s="21" t="s">
        <v>2819</v>
      </c>
      <c r="F178" s="21" t="s">
        <v>2137</v>
      </c>
      <c r="H178" s="21" t="s">
        <v>60</v>
      </c>
      <c r="K178" s="21" t="s">
        <v>140</v>
      </c>
      <c r="L178" s="23">
        <v>39365</v>
      </c>
      <c r="M178" s="23">
        <v>39365</v>
      </c>
      <c r="S178" s="21" t="s">
        <v>2024</v>
      </c>
      <c r="U178" s="21" t="s">
        <v>42</v>
      </c>
      <c r="V178" s="21">
        <v>0</v>
      </c>
      <c r="W178" s="21" t="s">
        <v>147</v>
      </c>
      <c r="X178" s="21" t="s">
        <v>44</v>
      </c>
    </row>
    <row r="179" spans="1:29" x14ac:dyDescent="0.25">
      <c r="A179" s="21" t="s">
        <v>845</v>
      </c>
      <c r="B179" s="21" t="s">
        <v>2820</v>
      </c>
      <c r="C179" s="21" t="s">
        <v>2026</v>
      </c>
      <c r="D179" s="21" t="s">
        <v>2821</v>
      </c>
      <c r="E179" s="21" t="s">
        <v>2822</v>
      </c>
      <c r="H179" s="21" t="s">
        <v>60</v>
      </c>
      <c r="K179" s="21" t="s">
        <v>140</v>
      </c>
      <c r="L179" s="23">
        <v>39365</v>
      </c>
      <c r="M179" s="23">
        <v>39365</v>
      </c>
      <c r="S179" s="21" t="s">
        <v>2024</v>
      </c>
      <c r="U179" s="21" t="s">
        <v>42</v>
      </c>
      <c r="V179" s="21">
        <v>0</v>
      </c>
      <c r="W179" s="21" t="s">
        <v>147</v>
      </c>
      <c r="X179" s="21" t="s">
        <v>44</v>
      </c>
    </row>
    <row r="180" spans="1:29" x14ac:dyDescent="0.25">
      <c r="A180" s="21" t="s">
        <v>845</v>
      </c>
      <c r="B180" s="21" t="s">
        <v>2823</v>
      </c>
      <c r="C180" s="21" t="s">
        <v>2026</v>
      </c>
      <c r="D180" s="21" t="s">
        <v>2824</v>
      </c>
      <c r="E180" s="21" t="s">
        <v>2822</v>
      </c>
      <c r="H180" s="21" t="s">
        <v>60</v>
      </c>
      <c r="K180" s="21" t="s">
        <v>140</v>
      </c>
      <c r="L180" s="23">
        <v>39365</v>
      </c>
      <c r="M180" s="23">
        <v>39365</v>
      </c>
      <c r="S180" s="21" t="s">
        <v>2024</v>
      </c>
      <c r="U180" s="21" t="s">
        <v>42</v>
      </c>
      <c r="V180" s="21">
        <v>0</v>
      </c>
      <c r="W180" s="21" t="s">
        <v>2825</v>
      </c>
      <c r="X180" s="21" t="s">
        <v>44</v>
      </c>
    </row>
    <row r="181" spans="1:29" x14ac:dyDescent="0.25">
      <c r="A181" s="21" t="s">
        <v>845</v>
      </c>
      <c r="B181" s="21" t="s">
        <v>2826</v>
      </c>
      <c r="C181" s="21" t="s">
        <v>2827</v>
      </c>
      <c r="D181" s="21" t="s">
        <v>2828</v>
      </c>
      <c r="E181" s="21" t="s">
        <v>2829</v>
      </c>
      <c r="H181" s="21" t="s">
        <v>60</v>
      </c>
      <c r="K181" s="21" t="s">
        <v>140</v>
      </c>
      <c r="L181" s="23">
        <v>39365</v>
      </c>
      <c r="M181" s="23">
        <v>39365</v>
      </c>
      <c r="S181" s="21" t="s">
        <v>2024</v>
      </c>
      <c r="U181" s="21" t="s">
        <v>42</v>
      </c>
      <c r="V181" s="21">
        <v>0</v>
      </c>
      <c r="W181" s="21" t="s">
        <v>147</v>
      </c>
      <c r="X181" s="21" t="s">
        <v>44</v>
      </c>
    </row>
    <row r="182" spans="1:29" x14ac:dyDescent="0.25">
      <c r="A182" s="21" t="s">
        <v>845</v>
      </c>
      <c r="B182" s="21" t="s">
        <v>2830</v>
      </c>
      <c r="C182" s="21" t="s">
        <v>2827</v>
      </c>
      <c r="D182" s="21" t="s">
        <v>2828</v>
      </c>
      <c r="E182" s="21" t="s">
        <v>2829</v>
      </c>
      <c r="H182" s="21" t="s">
        <v>60</v>
      </c>
      <c r="K182" s="21" t="s">
        <v>140</v>
      </c>
      <c r="L182" s="23">
        <v>39365</v>
      </c>
      <c r="M182" s="23">
        <v>39365</v>
      </c>
      <c r="S182" s="21" t="s">
        <v>2024</v>
      </c>
      <c r="U182" s="21" t="s">
        <v>42</v>
      </c>
      <c r="V182" s="21">
        <v>0</v>
      </c>
      <c r="W182" s="21" t="s">
        <v>147</v>
      </c>
      <c r="X182" s="21" t="s">
        <v>44</v>
      </c>
    </row>
    <row r="183" spans="1:29" x14ac:dyDescent="0.25">
      <c r="A183" s="21" t="s">
        <v>845</v>
      </c>
      <c r="B183" s="21" t="s">
        <v>2831</v>
      </c>
      <c r="C183" s="21" t="s">
        <v>2832</v>
      </c>
      <c r="D183" s="21" t="s">
        <v>2833</v>
      </c>
      <c r="E183" s="21" t="s">
        <v>2834</v>
      </c>
      <c r="H183" s="21" t="s">
        <v>60</v>
      </c>
      <c r="K183" s="21" t="s">
        <v>140</v>
      </c>
      <c r="L183" s="23">
        <v>39365</v>
      </c>
      <c r="M183" s="23">
        <v>39365</v>
      </c>
      <c r="S183" s="21" t="s">
        <v>2024</v>
      </c>
      <c r="U183" s="21" t="s">
        <v>42</v>
      </c>
      <c r="V183" s="21">
        <v>0</v>
      </c>
      <c r="W183" s="21" t="s">
        <v>147</v>
      </c>
      <c r="X183" s="21" t="s">
        <v>44</v>
      </c>
    </row>
    <row r="184" spans="1:29" x14ac:dyDescent="0.25">
      <c r="A184" s="21" t="s">
        <v>845</v>
      </c>
      <c r="B184" s="21" t="s">
        <v>2835</v>
      </c>
      <c r="C184" s="21" t="s">
        <v>2836</v>
      </c>
      <c r="D184" s="21" t="s">
        <v>2837</v>
      </c>
      <c r="E184" s="21" t="s">
        <v>2838</v>
      </c>
      <c r="H184" s="21" t="s">
        <v>60</v>
      </c>
      <c r="K184" s="21" t="s">
        <v>140</v>
      </c>
      <c r="L184" s="23">
        <v>39365</v>
      </c>
      <c r="M184" s="23">
        <v>39365</v>
      </c>
      <c r="S184" s="21" t="s">
        <v>2024</v>
      </c>
      <c r="U184" s="21" t="s">
        <v>42</v>
      </c>
      <c r="V184" s="21">
        <v>0</v>
      </c>
      <c r="W184" s="21" t="s">
        <v>147</v>
      </c>
      <c r="X184" s="21" t="s">
        <v>44</v>
      </c>
    </row>
    <row r="185" spans="1:29" x14ac:dyDescent="0.25">
      <c r="A185" s="21" t="s">
        <v>845</v>
      </c>
      <c r="B185" s="21" t="s">
        <v>2839</v>
      </c>
      <c r="C185" s="21" t="s">
        <v>2836</v>
      </c>
      <c r="D185" s="21" t="s">
        <v>2837</v>
      </c>
      <c r="E185" s="21" t="s">
        <v>2838</v>
      </c>
      <c r="H185" s="21" t="s">
        <v>60</v>
      </c>
      <c r="K185" s="21" t="s">
        <v>140</v>
      </c>
      <c r="L185" s="23">
        <v>39365</v>
      </c>
      <c r="M185" s="23">
        <v>39365</v>
      </c>
      <c r="S185" s="21" t="s">
        <v>2024</v>
      </c>
      <c r="U185" s="21" t="s">
        <v>42</v>
      </c>
      <c r="V185" s="21">
        <v>0</v>
      </c>
      <c r="W185" s="21" t="s">
        <v>147</v>
      </c>
      <c r="X185" s="21" t="s">
        <v>44</v>
      </c>
    </row>
    <row r="186" spans="1:29" x14ac:dyDescent="0.25">
      <c r="A186" s="21" t="s">
        <v>845</v>
      </c>
      <c r="B186" s="21" t="s">
        <v>2840</v>
      </c>
      <c r="C186" s="21" t="s">
        <v>1847</v>
      </c>
      <c r="D186" s="21" t="s">
        <v>1848</v>
      </c>
      <c r="E186" s="21" t="s">
        <v>1849</v>
      </c>
      <c r="H186" s="21" t="s">
        <v>60</v>
      </c>
      <c r="K186" s="21" t="s">
        <v>140</v>
      </c>
      <c r="L186" s="23">
        <v>39374</v>
      </c>
      <c r="M186" s="23">
        <v>39377</v>
      </c>
      <c r="S186" s="21" t="s">
        <v>2024</v>
      </c>
      <c r="U186" s="21" t="s">
        <v>42</v>
      </c>
      <c r="V186" s="21">
        <v>0</v>
      </c>
      <c r="W186" s="21" t="s">
        <v>147</v>
      </c>
      <c r="X186" s="21" t="s">
        <v>44</v>
      </c>
    </row>
    <row r="187" spans="1:29" x14ac:dyDescent="0.25">
      <c r="A187" s="21" t="s">
        <v>845</v>
      </c>
      <c r="B187" s="21" t="s">
        <v>2841</v>
      </c>
      <c r="C187" s="21" t="s">
        <v>1847</v>
      </c>
      <c r="D187" s="21" t="s">
        <v>1848</v>
      </c>
      <c r="E187" s="21" t="s">
        <v>1849</v>
      </c>
      <c r="H187" s="21" t="s">
        <v>60</v>
      </c>
      <c r="K187" s="21" t="s">
        <v>140</v>
      </c>
      <c r="L187" s="23">
        <v>39374</v>
      </c>
      <c r="M187" s="23">
        <v>39377</v>
      </c>
      <c r="S187" s="21" t="s">
        <v>2024</v>
      </c>
      <c r="U187" s="21" t="s">
        <v>42</v>
      </c>
      <c r="V187" s="21">
        <v>0</v>
      </c>
      <c r="W187" s="21" t="s">
        <v>147</v>
      </c>
      <c r="X187" s="21" t="s">
        <v>44</v>
      </c>
    </row>
    <row r="188" spans="1:29" x14ac:dyDescent="0.25">
      <c r="A188" s="21" t="s">
        <v>845</v>
      </c>
      <c r="B188" s="21" t="s">
        <v>2842</v>
      </c>
      <c r="C188" s="21" t="s">
        <v>2843</v>
      </c>
      <c r="D188" s="21" t="s">
        <v>2844</v>
      </c>
      <c r="E188" s="21" t="s">
        <v>2845</v>
      </c>
      <c r="F188" s="21" t="s">
        <v>2137</v>
      </c>
      <c r="H188" s="21" t="s">
        <v>60</v>
      </c>
      <c r="K188" s="21" t="s">
        <v>140</v>
      </c>
      <c r="L188" s="23">
        <v>39093</v>
      </c>
      <c r="M188" s="23">
        <v>39377</v>
      </c>
      <c r="S188" s="21" t="s">
        <v>2024</v>
      </c>
      <c r="U188" s="21" t="s">
        <v>42</v>
      </c>
      <c r="V188" s="21">
        <v>0</v>
      </c>
      <c r="W188" s="21" t="s">
        <v>147</v>
      </c>
      <c r="X188" s="21" t="s">
        <v>44</v>
      </c>
    </row>
    <row r="189" spans="1:29" x14ac:dyDescent="0.25">
      <c r="A189" s="21" t="s">
        <v>845</v>
      </c>
      <c r="B189" s="21" t="s">
        <v>2846</v>
      </c>
      <c r="C189" s="21" t="s">
        <v>2843</v>
      </c>
      <c r="D189" s="21" t="s">
        <v>2844</v>
      </c>
      <c r="E189" s="21" t="s">
        <v>2845</v>
      </c>
      <c r="F189" s="21" t="s">
        <v>2137</v>
      </c>
      <c r="H189" s="21" t="s">
        <v>60</v>
      </c>
      <c r="K189" s="21" t="s">
        <v>140</v>
      </c>
      <c r="L189" s="23">
        <v>39093</v>
      </c>
      <c r="M189" s="23">
        <v>39377</v>
      </c>
      <c r="S189" s="21" t="s">
        <v>2024</v>
      </c>
      <c r="U189" s="21" t="s">
        <v>42</v>
      </c>
      <c r="V189" s="21">
        <v>0</v>
      </c>
      <c r="W189" s="21" t="s">
        <v>147</v>
      </c>
      <c r="X189" s="21" t="s">
        <v>44</v>
      </c>
    </row>
    <row r="190" spans="1:29" x14ac:dyDescent="0.25">
      <c r="A190" s="21" t="s">
        <v>845</v>
      </c>
      <c r="B190" s="21" t="s">
        <v>2847</v>
      </c>
      <c r="C190" s="21" t="s">
        <v>2848</v>
      </c>
      <c r="D190" s="21" t="s">
        <v>2849</v>
      </c>
      <c r="E190" s="21" t="s">
        <v>2850</v>
      </c>
      <c r="F190" s="21" t="s">
        <v>2701</v>
      </c>
      <c r="G190" s="21" t="s">
        <v>2851</v>
      </c>
      <c r="H190" s="21" t="s">
        <v>38</v>
      </c>
      <c r="J190" s="21" t="s">
        <v>310</v>
      </c>
      <c r="K190" s="21" t="s">
        <v>311</v>
      </c>
      <c r="L190" s="23">
        <v>39377</v>
      </c>
      <c r="M190" s="21" t="s">
        <v>2852</v>
      </c>
      <c r="N190" s="21">
        <v>24</v>
      </c>
      <c r="O190" s="23">
        <v>46288</v>
      </c>
      <c r="R190" s="23">
        <v>46288</v>
      </c>
      <c r="S190" s="21" t="s">
        <v>312</v>
      </c>
      <c r="T190" s="21" t="s">
        <v>2853</v>
      </c>
      <c r="U190" s="21" t="s">
        <v>42</v>
      </c>
      <c r="V190" s="21">
        <v>0</v>
      </c>
      <c r="W190" s="21" t="s">
        <v>2854</v>
      </c>
      <c r="X190" s="21" t="s">
        <v>44</v>
      </c>
      <c r="Y190" s="21" t="s">
        <v>112</v>
      </c>
      <c r="AC190" s="23">
        <v>45558</v>
      </c>
    </row>
    <row r="191" spans="1:29" x14ac:dyDescent="0.25">
      <c r="A191" s="21" t="s">
        <v>845</v>
      </c>
      <c r="B191" s="21" t="s">
        <v>2870</v>
      </c>
      <c r="C191" s="21" t="s">
        <v>1005</v>
      </c>
      <c r="D191" s="21" t="s">
        <v>2871</v>
      </c>
      <c r="E191" s="21" t="s">
        <v>2872</v>
      </c>
      <c r="F191" s="21" t="s">
        <v>2865</v>
      </c>
      <c r="H191" s="21" t="s">
        <v>60</v>
      </c>
      <c r="K191" s="21" t="s">
        <v>140</v>
      </c>
      <c r="L191" s="23">
        <v>39443</v>
      </c>
      <c r="M191" s="23">
        <v>39444</v>
      </c>
      <c r="P191" s="23">
        <v>40175</v>
      </c>
      <c r="R191" s="23">
        <v>40175</v>
      </c>
      <c r="S191" s="21" t="s">
        <v>2866</v>
      </c>
      <c r="U191" s="21" t="s">
        <v>42</v>
      </c>
      <c r="V191" s="21">
        <v>0</v>
      </c>
      <c r="W191" s="21" t="s">
        <v>1551</v>
      </c>
      <c r="X191" s="21" t="s">
        <v>44</v>
      </c>
      <c r="Z191" s="21" t="s">
        <v>113</v>
      </c>
    </row>
    <row r="192" spans="1:29" x14ac:dyDescent="0.25">
      <c r="A192" s="21" t="s">
        <v>845</v>
      </c>
      <c r="B192" s="21" t="s">
        <v>2936</v>
      </c>
      <c r="C192" s="21" t="s">
        <v>2937</v>
      </c>
      <c r="D192" s="21" t="s">
        <v>2938</v>
      </c>
      <c r="E192" s="21" t="s">
        <v>2939</v>
      </c>
      <c r="F192" s="21" t="s">
        <v>2940</v>
      </c>
      <c r="H192" s="21" t="s">
        <v>60</v>
      </c>
      <c r="K192" s="21" t="s">
        <v>321</v>
      </c>
      <c r="L192" s="23">
        <v>39554</v>
      </c>
      <c r="M192" s="23">
        <v>39555</v>
      </c>
      <c r="S192" s="21" t="s">
        <v>2024</v>
      </c>
      <c r="U192" s="21" t="s">
        <v>42</v>
      </c>
      <c r="V192" s="21">
        <v>0</v>
      </c>
      <c r="W192" s="21" t="s">
        <v>147</v>
      </c>
      <c r="X192" s="21" t="s">
        <v>44</v>
      </c>
    </row>
    <row r="193" spans="1:24" x14ac:dyDescent="0.25">
      <c r="A193" s="21" t="s">
        <v>845</v>
      </c>
      <c r="B193" s="21" t="s">
        <v>2941</v>
      </c>
      <c r="C193" s="21" t="s">
        <v>2942</v>
      </c>
      <c r="D193" s="21" t="s">
        <v>2943</v>
      </c>
      <c r="E193" s="21" t="s">
        <v>2944</v>
      </c>
      <c r="H193" s="21" t="s">
        <v>60</v>
      </c>
      <c r="K193" s="21" t="s">
        <v>140</v>
      </c>
      <c r="L193" s="23">
        <v>39554</v>
      </c>
      <c r="M193" s="23">
        <v>39555</v>
      </c>
      <c r="S193" s="21" t="s">
        <v>2024</v>
      </c>
      <c r="U193" s="21" t="s">
        <v>42</v>
      </c>
      <c r="V193" s="21">
        <v>0</v>
      </c>
      <c r="W193" s="21" t="s">
        <v>147</v>
      </c>
      <c r="X193" s="21" t="s">
        <v>44</v>
      </c>
    </row>
    <row r="194" spans="1:24" x14ac:dyDescent="0.25">
      <c r="A194" s="21" t="s">
        <v>845</v>
      </c>
      <c r="B194" s="21" t="s">
        <v>2945</v>
      </c>
      <c r="C194" s="21" t="s">
        <v>2946</v>
      </c>
      <c r="D194" s="21" t="s">
        <v>2943</v>
      </c>
      <c r="E194" s="21" t="s">
        <v>2944</v>
      </c>
      <c r="H194" s="21" t="s">
        <v>60</v>
      </c>
      <c r="K194" s="21" t="s">
        <v>140</v>
      </c>
      <c r="L194" s="23">
        <v>39554</v>
      </c>
      <c r="M194" s="23">
        <v>39555</v>
      </c>
      <c r="S194" s="21" t="s">
        <v>2024</v>
      </c>
      <c r="U194" s="21" t="s">
        <v>42</v>
      </c>
      <c r="V194" s="21">
        <v>0</v>
      </c>
      <c r="W194" s="21" t="s">
        <v>147</v>
      </c>
      <c r="X194" s="21" t="s">
        <v>44</v>
      </c>
    </row>
    <row r="195" spans="1:24" x14ac:dyDescent="0.25">
      <c r="A195" s="21" t="s">
        <v>845</v>
      </c>
      <c r="B195" s="21" t="s">
        <v>2947</v>
      </c>
      <c r="C195" s="21" t="s">
        <v>2946</v>
      </c>
      <c r="D195" s="21" t="s">
        <v>2943</v>
      </c>
      <c r="E195" s="21" t="s">
        <v>2944</v>
      </c>
      <c r="H195" s="21" t="s">
        <v>60</v>
      </c>
      <c r="K195" s="21" t="s">
        <v>140</v>
      </c>
      <c r="L195" s="23">
        <v>39554</v>
      </c>
      <c r="M195" s="23">
        <v>39555</v>
      </c>
      <c r="S195" s="21" t="s">
        <v>2024</v>
      </c>
      <c r="U195" s="21" t="s">
        <v>42</v>
      </c>
      <c r="V195" s="21">
        <v>0</v>
      </c>
      <c r="W195" s="21" t="s">
        <v>147</v>
      </c>
      <c r="X195" s="21" t="s">
        <v>44</v>
      </c>
    </row>
    <row r="196" spans="1:24" x14ac:dyDescent="0.25">
      <c r="A196" s="21" t="s">
        <v>845</v>
      </c>
      <c r="B196" s="21" t="s">
        <v>2948</v>
      </c>
      <c r="C196" s="21" t="s">
        <v>2020</v>
      </c>
      <c r="D196" s="21" t="s">
        <v>2949</v>
      </c>
      <c r="E196" s="21" t="s">
        <v>2187</v>
      </c>
      <c r="H196" s="21" t="s">
        <v>60</v>
      </c>
      <c r="K196" s="21" t="s">
        <v>140</v>
      </c>
      <c r="L196" s="23">
        <v>39554</v>
      </c>
      <c r="M196" s="23">
        <v>39555</v>
      </c>
      <c r="S196" s="21" t="s">
        <v>2024</v>
      </c>
      <c r="U196" s="21" t="s">
        <v>42</v>
      </c>
      <c r="V196" s="21">
        <v>0</v>
      </c>
      <c r="W196" s="21" t="s">
        <v>147</v>
      </c>
      <c r="X196" s="21" t="s">
        <v>44</v>
      </c>
    </row>
    <row r="197" spans="1:24" x14ac:dyDescent="0.25">
      <c r="A197" s="21" t="s">
        <v>845</v>
      </c>
      <c r="B197" s="21" t="s">
        <v>2950</v>
      </c>
      <c r="C197" s="21" t="s">
        <v>2020</v>
      </c>
      <c r="D197" s="21" t="s">
        <v>2949</v>
      </c>
      <c r="E197" s="21" t="s">
        <v>2187</v>
      </c>
      <c r="H197" s="21" t="s">
        <v>60</v>
      </c>
      <c r="K197" s="21" t="s">
        <v>140</v>
      </c>
      <c r="L197" s="23">
        <v>39554</v>
      </c>
      <c r="M197" s="23">
        <v>39555</v>
      </c>
      <c r="S197" s="21" t="s">
        <v>2024</v>
      </c>
      <c r="U197" s="21" t="s">
        <v>42</v>
      </c>
      <c r="V197" s="21">
        <v>0</v>
      </c>
      <c r="W197" s="21" t="s">
        <v>147</v>
      </c>
      <c r="X197" s="21" t="s">
        <v>44</v>
      </c>
    </row>
    <row r="198" spans="1:24" x14ac:dyDescent="0.25">
      <c r="A198" s="21" t="s">
        <v>845</v>
      </c>
      <c r="B198" s="21" t="s">
        <v>2951</v>
      </c>
      <c r="C198" s="21" t="s">
        <v>2952</v>
      </c>
      <c r="D198" s="21" t="s">
        <v>2949</v>
      </c>
      <c r="E198" s="21" t="s">
        <v>2187</v>
      </c>
      <c r="H198" s="21" t="s">
        <v>60</v>
      </c>
      <c r="K198" s="21" t="s">
        <v>140</v>
      </c>
      <c r="L198" s="23">
        <v>39554</v>
      </c>
      <c r="M198" s="23">
        <v>39555</v>
      </c>
      <c r="S198" s="21" t="s">
        <v>2024</v>
      </c>
      <c r="U198" s="21" t="s">
        <v>42</v>
      </c>
      <c r="V198" s="21">
        <v>0</v>
      </c>
      <c r="W198" s="21" t="s">
        <v>147</v>
      </c>
      <c r="X198" s="21" t="s">
        <v>44</v>
      </c>
    </row>
    <row r="199" spans="1:24" x14ac:dyDescent="0.25">
      <c r="A199" s="21" t="s">
        <v>845</v>
      </c>
      <c r="B199" s="21" t="s">
        <v>2953</v>
      </c>
      <c r="C199" s="21" t="s">
        <v>2020</v>
      </c>
      <c r="D199" s="21" t="s">
        <v>2949</v>
      </c>
      <c r="E199" s="21" t="s">
        <v>2187</v>
      </c>
      <c r="H199" s="21" t="s">
        <v>60</v>
      </c>
      <c r="K199" s="21" t="s">
        <v>140</v>
      </c>
      <c r="L199" s="23">
        <v>39554</v>
      </c>
      <c r="M199" s="23">
        <v>39555</v>
      </c>
      <c r="S199" s="21" t="s">
        <v>2024</v>
      </c>
      <c r="U199" s="21" t="s">
        <v>42</v>
      </c>
      <c r="V199" s="21">
        <v>0</v>
      </c>
      <c r="W199" s="21" t="s">
        <v>147</v>
      </c>
      <c r="X199" s="21" t="s">
        <v>44</v>
      </c>
    </row>
    <row r="200" spans="1:24" x14ac:dyDescent="0.25">
      <c r="A200" s="21" t="s">
        <v>845</v>
      </c>
      <c r="B200" s="21" t="s">
        <v>2954</v>
      </c>
      <c r="C200" s="21" t="s">
        <v>1847</v>
      </c>
      <c r="D200" s="21" t="s">
        <v>1848</v>
      </c>
      <c r="E200" s="21" t="s">
        <v>1849</v>
      </c>
      <c r="H200" s="21" t="s">
        <v>60</v>
      </c>
      <c r="K200" s="21" t="s">
        <v>140</v>
      </c>
      <c r="L200" s="23">
        <v>39513</v>
      </c>
      <c r="M200" s="23">
        <v>39555</v>
      </c>
      <c r="S200" s="21" t="s">
        <v>2024</v>
      </c>
      <c r="U200" s="21" t="s">
        <v>42</v>
      </c>
      <c r="V200" s="21">
        <v>0</v>
      </c>
      <c r="W200" s="21" t="s">
        <v>147</v>
      </c>
      <c r="X200" s="21" t="s">
        <v>44</v>
      </c>
    </row>
    <row r="201" spans="1:24" x14ac:dyDescent="0.25">
      <c r="A201" s="21" t="s">
        <v>845</v>
      </c>
      <c r="B201" s="21" t="s">
        <v>2955</v>
      </c>
      <c r="C201" s="21" t="s">
        <v>2956</v>
      </c>
      <c r="D201" s="21" t="s">
        <v>1848</v>
      </c>
      <c r="E201" s="21" t="s">
        <v>1849</v>
      </c>
      <c r="H201" s="21" t="s">
        <v>60</v>
      </c>
      <c r="K201" s="21" t="s">
        <v>140</v>
      </c>
      <c r="L201" s="23">
        <v>39534</v>
      </c>
      <c r="M201" s="23">
        <v>39555</v>
      </c>
      <c r="S201" s="21" t="s">
        <v>2024</v>
      </c>
      <c r="U201" s="21" t="s">
        <v>42</v>
      </c>
      <c r="V201" s="21">
        <v>0</v>
      </c>
      <c r="W201" s="21" t="s">
        <v>147</v>
      </c>
      <c r="X201" s="21" t="s">
        <v>44</v>
      </c>
    </row>
    <row r="202" spans="1:24" x14ac:dyDescent="0.25">
      <c r="A202" s="21" t="s">
        <v>845</v>
      </c>
      <c r="B202" s="21" t="s">
        <v>2957</v>
      </c>
      <c r="C202" s="21" t="s">
        <v>2958</v>
      </c>
      <c r="D202" s="21" t="s">
        <v>2959</v>
      </c>
      <c r="E202" s="21" t="s">
        <v>2960</v>
      </c>
      <c r="H202" s="21" t="s">
        <v>60</v>
      </c>
      <c r="K202" s="21" t="s">
        <v>321</v>
      </c>
      <c r="L202" s="23">
        <v>39623</v>
      </c>
      <c r="M202" s="23">
        <v>39623</v>
      </c>
      <c r="S202" s="21" t="s">
        <v>2866</v>
      </c>
      <c r="U202" s="21" t="s">
        <v>42</v>
      </c>
      <c r="V202" s="21">
        <v>0</v>
      </c>
      <c r="W202" s="21" t="s">
        <v>321</v>
      </c>
      <c r="X202" s="21" t="s">
        <v>44</v>
      </c>
    </row>
    <row r="203" spans="1:24" x14ac:dyDescent="0.25">
      <c r="A203" s="21" t="s">
        <v>845</v>
      </c>
      <c r="B203" s="21" t="s">
        <v>2961</v>
      </c>
      <c r="C203" s="21" t="s">
        <v>2962</v>
      </c>
      <c r="D203" s="21" t="s">
        <v>2962</v>
      </c>
      <c r="K203" s="21" t="s">
        <v>321</v>
      </c>
      <c r="L203" s="23">
        <v>39588</v>
      </c>
      <c r="U203" s="21" t="s">
        <v>42</v>
      </c>
      <c r="V203" s="21">
        <v>0</v>
      </c>
      <c r="X203" s="21" t="s">
        <v>44</v>
      </c>
    </row>
    <row r="204" spans="1:24" x14ac:dyDescent="0.25">
      <c r="A204" s="21" t="s">
        <v>845</v>
      </c>
      <c r="B204" s="21" t="s">
        <v>2972</v>
      </c>
      <c r="C204" s="21" t="s">
        <v>2937</v>
      </c>
      <c r="D204" s="21" t="s">
        <v>2938</v>
      </c>
      <c r="E204" s="21" t="s">
        <v>2939</v>
      </c>
      <c r="F204" s="21" t="s">
        <v>2940</v>
      </c>
      <c r="H204" s="21" t="s">
        <v>60</v>
      </c>
      <c r="K204" s="21" t="s">
        <v>321</v>
      </c>
      <c r="L204" s="23">
        <v>39581</v>
      </c>
      <c r="M204" s="23">
        <v>39594</v>
      </c>
      <c r="S204" s="21" t="s">
        <v>2024</v>
      </c>
      <c r="U204" s="21" t="s">
        <v>42</v>
      </c>
      <c r="V204" s="21">
        <v>0</v>
      </c>
      <c r="W204" s="21" t="s">
        <v>147</v>
      </c>
      <c r="X204" s="21" t="s">
        <v>44</v>
      </c>
    </row>
    <row r="205" spans="1:24" x14ac:dyDescent="0.25">
      <c r="A205" s="21" t="s">
        <v>845</v>
      </c>
      <c r="B205" s="21" t="s">
        <v>2973</v>
      </c>
      <c r="C205" s="21" t="s">
        <v>2937</v>
      </c>
      <c r="D205" s="21" t="s">
        <v>2938</v>
      </c>
      <c r="E205" s="21" t="s">
        <v>2939</v>
      </c>
      <c r="F205" s="21" t="s">
        <v>2940</v>
      </c>
      <c r="H205" s="21" t="s">
        <v>60</v>
      </c>
      <c r="K205" s="21" t="s">
        <v>321</v>
      </c>
      <c r="L205" s="23">
        <v>39581</v>
      </c>
      <c r="M205" s="23">
        <v>39594</v>
      </c>
      <c r="S205" s="21" t="s">
        <v>2024</v>
      </c>
      <c r="U205" s="21" t="s">
        <v>42</v>
      </c>
      <c r="V205" s="21">
        <v>0</v>
      </c>
      <c r="W205" s="21" t="s">
        <v>147</v>
      </c>
      <c r="X205" s="21" t="s">
        <v>44</v>
      </c>
    </row>
    <row r="206" spans="1:24" ht="30" x14ac:dyDescent="0.25">
      <c r="A206" s="21" t="s">
        <v>845</v>
      </c>
      <c r="B206" s="21" t="s">
        <v>2981</v>
      </c>
      <c r="C206" s="21" t="s">
        <v>2982</v>
      </c>
      <c r="D206" s="21" t="s">
        <v>2983</v>
      </c>
      <c r="H206" s="21" t="s">
        <v>60</v>
      </c>
      <c r="J206" s="21" t="s">
        <v>801</v>
      </c>
      <c r="K206" s="21" t="s">
        <v>321</v>
      </c>
      <c r="L206" s="23">
        <v>39542</v>
      </c>
      <c r="M206" s="23">
        <v>39542</v>
      </c>
      <c r="S206" s="21" t="s">
        <v>2976</v>
      </c>
      <c r="T206" s="24" t="s">
        <v>2984</v>
      </c>
      <c r="U206" s="21" t="s">
        <v>42</v>
      </c>
      <c r="V206" s="21">
        <v>0</v>
      </c>
      <c r="W206" s="21" t="s">
        <v>2985</v>
      </c>
      <c r="X206" s="21" t="s">
        <v>71</v>
      </c>
    </row>
    <row r="207" spans="1:24" x14ac:dyDescent="0.25">
      <c r="A207" s="21" t="s">
        <v>845</v>
      </c>
      <c r="B207" s="21" t="s">
        <v>2990</v>
      </c>
      <c r="C207" s="21" t="s">
        <v>2991</v>
      </c>
      <c r="D207" s="21" t="s">
        <v>2992</v>
      </c>
      <c r="H207" s="21" t="s">
        <v>60</v>
      </c>
      <c r="J207" s="21" t="s">
        <v>801</v>
      </c>
      <c r="K207" s="21" t="s">
        <v>321</v>
      </c>
      <c r="L207" s="23">
        <v>39542</v>
      </c>
      <c r="M207" s="23">
        <v>39542</v>
      </c>
      <c r="S207" s="21" t="s">
        <v>2976</v>
      </c>
      <c r="T207" s="21" t="s">
        <v>2993</v>
      </c>
      <c r="U207" s="21" t="s">
        <v>42</v>
      </c>
      <c r="V207" s="21">
        <v>0</v>
      </c>
      <c r="W207" s="21" t="s">
        <v>2985</v>
      </c>
      <c r="X207" s="21" t="s">
        <v>71</v>
      </c>
    </row>
    <row r="208" spans="1:24" x14ac:dyDescent="0.25">
      <c r="A208" s="21" t="s">
        <v>845</v>
      </c>
      <c r="B208" s="21" t="s">
        <v>2994</v>
      </c>
      <c r="C208" s="21" t="s">
        <v>2991</v>
      </c>
      <c r="D208" s="21" t="s">
        <v>2995</v>
      </c>
      <c r="H208" s="21" t="s">
        <v>60</v>
      </c>
      <c r="J208" s="21" t="s">
        <v>801</v>
      </c>
      <c r="K208" s="21" t="s">
        <v>321</v>
      </c>
      <c r="L208" s="23">
        <v>39542</v>
      </c>
      <c r="M208" s="23">
        <v>39542</v>
      </c>
      <c r="S208" s="21" t="s">
        <v>2976</v>
      </c>
      <c r="T208" s="21" t="s">
        <v>2993</v>
      </c>
      <c r="U208" s="21" t="s">
        <v>42</v>
      </c>
      <c r="V208" s="21">
        <v>0</v>
      </c>
      <c r="W208" s="21" t="s">
        <v>2978</v>
      </c>
      <c r="X208" s="21" t="s">
        <v>71</v>
      </c>
    </row>
    <row r="209" spans="1:30" x14ac:dyDescent="0.25">
      <c r="A209" s="21" t="s">
        <v>845</v>
      </c>
      <c r="B209" s="21" t="s">
        <v>2996</v>
      </c>
      <c r="C209" s="21" t="s">
        <v>1569</v>
      </c>
      <c r="D209" s="21" t="s">
        <v>2997</v>
      </c>
      <c r="H209" s="21" t="s">
        <v>60</v>
      </c>
      <c r="J209" s="21" t="s">
        <v>801</v>
      </c>
      <c r="K209" s="21" t="s">
        <v>321</v>
      </c>
      <c r="L209" s="23">
        <v>39542</v>
      </c>
      <c r="M209" s="23">
        <v>39542</v>
      </c>
      <c r="S209" s="21" t="s">
        <v>2976</v>
      </c>
      <c r="T209" s="21" t="s">
        <v>2993</v>
      </c>
      <c r="U209" s="21" t="s">
        <v>42</v>
      </c>
      <c r="V209" s="21">
        <v>0</v>
      </c>
      <c r="W209" s="21" t="s">
        <v>2978</v>
      </c>
      <c r="X209" s="21" t="s">
        <v>71</v>
      </c>
    </row>
    <row r="210" spans="1:30" ht="60" x14ac:dyDescent="0.25">
      <c r="A210" s="21" t="s">
        <v>845</v>
      </c>
      <c r="B210" s="21" t="s">
        <v>2998</v>
      </c>
      <c r="C210" s="21" t="s">
        <v>2991</v>
      </c>
      <c r="D210" s="21" t="s">
        <v>2999</v>
      </c>
      <c r="H210" s="21" t="s">
        <v>60</v>
      </c>
      <c r="J210" s="21" t="s">
        <v>801</v>
      </c>
      <c r="K210" s="21" t="s">
        <v>321</v>
      </c>
      <c r="L210" s="23">
        <v>39542</v>
      </c>
      <c r="M210" s="23">
        <v>39542</v>
      </c>
      <c r="S210" s="21" t="s">
        <v>2976</v>
      </c>
      <c r="T210" s="24" t="s">
        <v>3000</v>
      </c>
      <c r="U210" s="21" t="s">
        <v>42</v>
      </c>
      <c r="V210" s="21">
        <v>0</v>
      </c>
      <c r="W210" s="21" t="s">
        <v>2978</v>
      </c>
      <c r="X210" s="21" t="s">
        <v>71</v>
      </c>
    </row>
    <row r="211" spans="1:30" ht="45" x14ac:dyDescent="0.25">
      <c r="A211" s="21" t="s">
        <v>845</v>
      </c>
      <c r="B211" s="21" t="s">
        <v>3001</v>
      </c>
      <c r="C211" s="21" t="s">
        <v>2991</v>
      </c>
      <c r="D211" s="21" t="s">
        <v>3002</v>
      </c>
      <c r="H211" s="21" t="s">
        <v>60</v>
      </c>
      <c r="J211" s="21" t="s">
        <v>801</v>
      </c>
      <c r="K211" s="21" t="s">
        <v>321</v>
      </c>
      <c r="L211" s="23">
        <v>39542</v>
      </c>
      <c r="M211" s="23">
        <v>39542</v>
      </c>
      <c r="S211" s="21" t="s">
        <v>2976</v>
      </c>
      <c r="T211" s="24" t="s">
        <v>3003</v>
      </c>
      <c r="U211" s="21" t="s">
        <v>42</v>
      </c>
      <c r="V211" s="21">
        <v>0</v>
      </c>
      <c r="W211" s="21" t="s">
        <v>2978</v>
      </c>
      <c r="X211" s="21" t="s">
        <v>71</v>
      </c>
    </row>
    <row r="212" spans="1:30" x14ac:dyDescent="0.25">
      <c r="A212" s="21" t="s">
        <v>845</v>
      </c>
      <c r="B212" s="21" t="s">
        <v>3004</v>
      </c>
      <c r="C212" s="21" t="s">
        <v>3005</v>
      </c>
      <c r="D212" s="21" t="s">
        <v>3005</v>
      </c>
      <c r="H212" s="21" t="s">
        <v>60</v>
      </c>
      <c r="J212" s="21" t="s">
        <v>801</v>
      </c>
      <c r="K212" s="21" t="s">
        <v>321</v>
      </c>
      <c r="L212" s="23">
        <v>39542</v>
      </c>
      <c r="M212" s="23">
        <v>39542</v>
      </c>
      <c r="S212" s="21" t="s">
        <v>2976</v>
      </c>
      <c r="T212" s="21" t="s">
        <v>3006</v>
      </c>
      <c r="U212" s="21" t="s">
        <v>42</v>
      </c>
      <c r="V212" s="21">
        <v>0</v>
      </c>
      <c r="W212" s="21" t="s">
        <v>2978</v>
      </c>
      <c r="X212" s="21" t="s">
        <v>71</v>
      </c>
    </row>
    <row r="213" spans="1:30" x14ac:dyDescent="0.25">
      <c r="A213" s="21" t="s">
        <v>845</v>
      </c>
      <c r="B213" s="21" t="s">
        <v>3007</v>
      </c>
      <c r="C213" s="21" t="s">
        <v>3008</v>
      </c>
      <c r="D213" s="21" t="s">
        <v>3008</v>
      </c>
      <c r="H213" s="21" t="s">
        <v>60</v>
      </c>
      <c r="J213" s="21" t="s">
        <v>801</v>
      </c>
      <c r="K213" s="21" t="s">
        <v>321</v>
      </c>
      <c r="L213" s="23">
        <v>39542</v>
      </c>
      <c r="M213" s="23">
        <v>39542</v>
      </c>
      <c r="S213" s="21" t="s">
        <v>2976</v>
      </c>
      <c r="T213" s="21" t="s">
        <v>3009</v>
      </c>
      <c r="U213" s="21" t="s">
        <v>42</v>
      </c>
      <c r="V213" s="21">
        <v>0</v>
      </c>
      <c r="W213" s="21" t="s">
        <v>2978</v>
      </c>
      <c r="X213" s="21" t="s">
        <v>71</v>
      </c>
    </row>
    <row r="214" spans="1:30" x14ac:dyDescent="0.25">
      <c r="A214" s="21" t="s">
        <v>845</v>
      </c>
      <c r="B214" s="21" t="s">
        <v>3010</v>
      </c>
      <c r="C214" s="21" t="s">
        <v>3011</v>
      </c>
      <c r="D214" s="21" t="s">
        <v>3012</v>
      </c>
      <c r="H214" s="21" t="s">
        <v>60</v>
      </c>
      <c r="J214" s="21" t="s">
        <v>801</v>
      </c>
      <c r="K214" s="21" t="s">
        <v>321</v>
      </c>
      <c r="L214" s="23">
        <v>39542</v>
      </c>
      <c r="M214" s="23">
        <v>39542</v>
      </c>
      <c r="S214" s="21" t="s">
        <v>2976</v>
      </c>
      <c r="T214" s="21" t="s">
        <v>3013</v>
      </c>
      <c r="U214" s="21" t="s">
        <v>42</v>
      </c>
      <c r="V214" s="21">
        <v>0</v>
      </c>
      <c r="W214" s="21" t="s">
        <v>2978</v>
      </c>
      <c r="X214" s="21" t="s">
        <v>71</v>
      </c>
    </row>
    <row r="215" spans="1:30" x14ac:dyDescent="0.25">
      <c r="A215" s="21" t="s">
        <v>845</v>
      </c>
      <c r="B215" s="21" t="s">
        <v>3014</v>
      </c>
      <c r="C215" s="21" t="s">
        <v>3015</v>
      </c>
      <c r="D215" s="21" t="s">
        <v>3015</v>
      </c>
      <c r="H215" s="21" t="s">
        <v>60</v>
      </c>
      <c r="J215" s="21" t="s">
        <v>801</v>
      </c>
      <c r="K215" s="21" t="s">
        <v>321</v>
      </c>
      <c r="L215" s="23">
        <v>39542</v>
      </c>
      <c r="M215" s="23">
        <v>39542</v>
      </c>
      <c r="S215" s="21" t="s">
        <v>2976</v>
      </c>
      <c r="U215" s="21" t="s">
        <v>42</v>
      </c>
      <c r="V215" s="21">
        <v>0</v>
      </c>
      <c r="W215" s="21" t="s">
        <v>2978</v>
      </c>
      <c r="X215" s="21" t="s">
        <v>71</v>
      </c>
    </row>
    <row r="216" spans="1:30" x14ac:dyDescent="0.25">
      <c r="A216" s="21" t="s">
        <v>845</v>
      </c>
      <c r="B216" s="21" t="s">
        <v>3016</v>
      </c>
      <c r="C216" s="21" t="s">
        <v>3017</v>
      </c>
      <c r="D216" s="21" t="s">
        <v>3018</v>
      </c>
      <c r="H216" s="21" t="s">
        <v>60</v>
      </c>
      <c r="J216" s="21" t="s">
        <v>801</v>
      </c>
      <c r="K216" s="21" t="s">
        <v>321</v>
      </c>
      <c r="L216" s="23">
        <v>39542</v>
      </c>
      <c r="M216" s="23">
        <v>39542</v>
      </c>
      <c r="S216" s="21" t="s">
        <v>2976</v>
      </c>
      <c r="U216" s="21" t="s">
        <v>42</v>
      </c>
      <c r="V216" s="21">
        <v>0</v>
      </c>
      <c r="X216" s="21" t="s">
        <v>71</v>
      </c>
    </row>
    <row r="217" spans="1:30" x14ac:dyDescent="0.25">
      <c r="A217" s="21" t="s">
        <v>845</v>
      </c>
      <c r="B217" s="21" t="s">
        <v>3022</v>
      </c>
      <c r="C217" s="21" t="s">
        <v>3023</v>
      </c>
      <c r="D217" s="21" t="s">
        <v>3023</v>
      </c>
      <c r="H217" s="21" t="s">
        <v>60</v>
      </c>
      <c r="J217" s="21" t="s">
        <v>320</v>
      </c>
      <c r="K217" s="21" t="s">
        <v>321</v>
      </c>
      <c r="L217" s="23">
        <v>39518</v>
      </c>
      <c r="M217" s="23">
        <v>39518</v>
      </c>
      <c r="S217" s="21" t="s">
        <v>95</v>
      </c>
      <c r="U217" s="21" t="s">
        <v>42</v>
      </c>
      <c r="V217" s="21">
        <v>0</v>
      </c>
      <c r="X217" s="21" t="s">
        <v>44</v>
      </c>
    </row>
    <row r="218" spans="1:30" x14ac:dyDescent="0.25">
      <c r="A218" s="21" t="s">
        <v>845</v>
      </c>
      <c r="B218" s="21" t="s">
        <v>3024</v>
      </c>
      <c r="C218" s="21" t="s">
        <v>3025</v>
      </c>
      <c r="D218" s="21" t="s">
        <v>3025</v>
      </c>
      <c r="H218" s="21" t="s">
        <v>60</v>
      </c>
      <c r="J218" s="21" t="s">
        <v>320</v>
      </c>
      <c r="K218" s="21" t="s">
        <v>321</v>
      </c>
      <c r="L218" s="23">
        <v>39483</v>
      </c>
      <c r="M218" s="23">
        <v>39483</v>
      </c>
      <c r="U218" s="21" t="s">
        <v>42</v>
      </c>
      <c r="V218" s="21">
        <v>0</v>
      </c>
      <c r="X218" s="21" t="s">
        <v>44</v>
      </c>
    </row>
    <row r="219" spans="1:30" x14ac:dyDescent="0.25">
      <c r="A219" s="21" t="s">
        <v>845</v>
      </c>
      <c r="B219" s="21" t="s">
        <v>3078</v>
      </c>
      <c r="C219" s="21" t="s">
        <v>3079</v>
      </c>
      <c r="D219" s="21" t="s">
        <v>3080</v>
      </c>
      <c r="E219" s="21" t="s">
        <v>3081</v>
      </c>
      <c r="F219" s="21" t="s">
        <v>3082</v>
      </c>
      <c r="G219" s="21" t="s">
        <v>3081</v>
      </c>
      <c r="H219" s="21" t="s">
        <v>60</v>
      </c>
      <c r="J219" s="21" t="s">
        <v>384</v>
      </c>
      <c r="K219" s="21" t="s">
        <v>385</v>
      </c>
      <c r="L219" s="23">
        <v>40235</v>
      </c>
      <c r="M219" s="23">
        <v>40235</v>
      </c>
      <c r="S219" s="21" t="s">
        <v>356</v>
      </c>
      <c r="U219" s="21" t="s">
        <v>42</v>
      </c>
      <c r="V219" s="21">
        <v>0</v>
      </c>
      <c r="W219" s="21" t="s">
        <v>394</v>
      </c>
      <c r="X219" s="21" t="s">
        <v>44</v>
      </c>
    </row>
    <row r="220" spans="1:30" x14ac:dyDescent="0.25">
      <c r="A220" s="21" t="s">
        <v>845</v>
      </c>
      <c r="B220" s="21" t="s">
        <v>3083</v>
      </c>
      <c r="C220" s="21" t="s">
        <v>3084</v>
      </c>
      <c r="D220" s="21" t="s">
        <v>3085</v>
      </c>
      <c r="H220" s="21" t="s">
        <v>38</v>
      </c>
      <c r="J220" s="21" t="s">
        <v>290</v>
      </c>
      <c r="K220" s="21" t="s">
        <v>283</v>
      </c>
      <c r="L220" s="23">
        <v>40970</v>
      </c>
      <c r="M220" s="23">
        <v>40970</v>
      </c>
      <c r="P220" s="23">
        <v>45750</v>
      </c>
      <c r="R220" s="23">
        <v>45750</v>
      </c>
      <c r="S220" s="21" t="s">
        <v>365</v>
      </c>
      <c r="U220" s="21" t="s">
        <v>42</v>
      </c>
      <c r="V220" s="21">
        <v>0</v>
      </c>
      <c r="W220" s="21" t="s">
        <v>3086</v>
      </c>
      <c r="X220" s="21" t="s">
        <v>44</v>
      </c>
      <c r="Z220" s="21" t="s">
        <v>112</v>
      </c>
      <c r="AD220" s="23">
        <v>45019</v>
      </c>
    </row>
    <row r="221" spans="1:30" x14ac:dyDescent="0.25">
      <c r="A221" s="21" t="s">
        <v>845</v>
      </c>
      <c r="B221" s="21" t="s">
        <v>3092</v>
      </c>
      <c r="C221" s="21" t="s">
        <v>3093</v>
      </c>
      <c r="D221" s="21" t="s">
        <v>3094</v>
      </c>
      <c r="K221" s="21" t="s">
        <v>283</v>
      </c>
      <c r="L221" s="23">
        <v>41079</v>
      </c>
      <c r="P221" s="23">
        <v>45750</v>
      </c>
      <c r="R221" s="23">
        <v>45750</v>
      </c>
      <c r="S221" s="21" t="s">
        <v>365</v>
      </c>
      <c r="U221" s="21" t="s">
        <v>42</v>
      </c>
      <c r="V221" s="21">
        <v>0</v>
      </c>
      <c r="X221" s="21" t="s">
        <v>44</v>
      </c>
      <c r="Z221" s="21" t="s">
        <v>112</v>
      </c>
      <c r="AD221" s="23">
        <v>45019</v>
      </c>
    </row>
    <row r="222" spans="1:30" x14ac:dyDescent="0.25">
      <c r="A222" s="21" t="s">
        <v>845</v>
      </c>
      <c r="B222" s="21" t="s">
        <v>3095</v>
      </c>
      <c r="C222" s="21" t="s">
        <v>3096</v>
      </c>
      <c r="D222" s="21" t="s">
        <v>3097</v>
      </c>
      <c r="K222" s="21" t="s">
        <v>385</v>
      </c>
      <c r="L222" s="23">
        <v>41080</v>
      </c>
      <c r="S222" s="21" t="s">
        <v>303</v>
      </c>
      <c r="U222" s="21" t="s">
        <v>42</v>
      </c>
      <c r="V222" s="21">
        <v>0</v>
      </c>
      <c r="X222" s="21" t="s">
        <v>44</v>
      </c>
    </row>
    <row r="223" spans="1:30" x14ac:dyDescent="0.25">
      <c r="A223" s="21" t="s">
        <v>845</v>
      </c>
      <c r="B223" s="21" t="s">
        <v>3098</v>
      </c>
      <c r="C223" s="21" t="s">
        <v>3099</v>
      </c>
      <c r="D223" s="21" t="s">
        <v>3100</v>
      </c>
      <c r="K223" s="21" t="s">
        <v>385</v>
      </c>
      <c r="L223" s="23">
        <v>41081</v>
      </c>
      <c r="S223" s="21" t="s">
        <v>661</v>
      </c>
      <c r="U223" s="21" t="s">
        <v>42</v>
      </c>
      <c r="V223" s="21">
        <v>0</v>
      </c>
      <c r="X223" s="21" t="s">
        <v>44</v>
      </c>
    </row>
    <row r="224" spans="1:30" x14ac:dyDescent="0.25">
      <c r="A224" s="21" t="s">
        <v>845</v>
      </c>
      <c r="B224" s="21" t="s">
        <v>3107</v>
      </c>
      <c r="C224" s="21" t="s">
        <v>3108</v>
      </c>
      <c r="D224" s="21" t="s">
        <v>3109</v>
      </c>
      <c r="K224" s="21" t="s">
        <v>126</v>
      </c>
      <c r="L224" s="23">
        <v>41164</v>
      </c>
      <c r="S224" s="21" t="s">
        <v>3110</v>
      </c>
      <c r="U224" s="21" t="s">
        <v>42</v>
      </c>
      <c r="V224" s="21">
        <v>0</v>
      </c>
      <c r="X224" s="21" t="s">
        <v>44</v>
      </c>
    </row>
    <row r="225" spans="1:30" x14ac:dyDescent="0.25">
      <c r="A225" s="21" t="s">
        <v>845</v>
      </c>
      <c r="B225" s="21" t="s">
        <v>3130</v>
      </c>
      <c r="C225" s="21" t="s">
        <v>3131</v>
      </c>
      <c r="D225" s="21" t="s">
        <v>3132</v>
      </c>
      <c r="K225" s="21" t="s">
        <v>108</v>
      </c>
      <c r="L225" s="23">
        <v>41275</v>
      </c>
      <c r="M225" s="23">
        <v>41275</v>
      </c>
      <c r="S225" s="21" t="s">
        <v>3133</v>
      </c>
      <c r="U225" s="21" t="s">
        <v>42</v>
      </c>
      <c r="V225" s="21">
        <v>0</v>
      </c>
      <c r="X225" s="21" t="s">
        <v>71</v>
      </c>
    </row>
    <row r="226" spans="1:30" x14ac:dyDescent="0.25">
      <c r="A226" s="21" t="s">
        <v>845</v>
      </c>
      <c r="B226" s="21" t="s">
        <v>3134</v>
      </c>
      <c r="C226" s="21" t="s">
        <v>3135</v>
      </c>
      <c r="D226" s="21" t="s">
        <v>3136</v>
      </c>
      <c r="K226" s="21" t="s">
        <v>126</v>
      </c>
      <c r="L226" s="23">
        <v>41526</v>
      </c>
      <c r="S226" s="21" t="s">
        <v>95</v>
      </c>
      <c r="U226" s="21" t="s">
        <v>42</v>
      </c>
      <c r="V226" s="21">
        <v>0</v>
      </c>
      <c r="X226" s="21" t="s">
        <v>71</v>
      </c>
    </row>
    <row r="227" spans="1:30" x14ac:dyDescent="0.25">
      <c r="A227" s="21" t="s">
        <v>845</v>
      </c>
      <c r="B227" s="21" t="s">
        <v>3153</v>
      </c>
      <c r="C227" s="21" t="s">
        <v>3154</v>
      </c>
      <c r="D227" s="21" t="s">
        <v>3155</v>
      </c>
      <c r="F227" s="21" t="s">
        <v>3156</v>
      </c>
      <c r="I227" s="23">
        <v>42979</v>
      </c>
      <c r="K227" s="21" t="s">
        <v>283</v>
      </c>
      <c r="L227" s="23">
        <v>41668</v>
      </c>
      <c r="M227" s="23">
        <v>41668</v>
      </c>
      <c r="S227" s="21" t="s">
        <v>95</v>
      </c>
      <c r="U227" s="21" t="s">
        <v>42</v>
      </c>
      <c r="V227" s="21">
        <v>0</v>
      </c>
      <c r="X227" s="21" t="s">
        <v>44</v>
      </c>
    </row>
    <row r="228" spans="1:30" x14ac:dyDescent="0.25">
      <c r="A228" s="21" t="s">
        <v>845</v>
      </c>
      <c r="B228" s="21" t="s">
        <v>3157</v>
      </c>
      <c r="C228" s="21" t="s">
        <v>3158</v>
      </c>
      <c r="D228" s="21" t="s">
        <v>3159</v>
      </c>
      <c r="K228" s="21" t="s">
        <v>83</v>
      </c>
      <c r="L228" s="23">
        <v>41983</v>
      </c>
      <c r="M228" s="23">
        <v>41988</v>
      </c>
      <c r="S228" s="21" t="s">
        <v>3160</v>
      </c>
      <c r="U228" s="21" t="s">
        <v>42</v>
      </c>
      <c r="V228" s="21">
        <v>0</v>
      </c>
      <c r="X228" s="21" t="s">
        <v>44</v>
      </c>
    </row>
    <row r="229" spans="1:30" x14ac:dyDescent="0.25">
      <c r="A229" s="21" t="s">
        <v>845</v>
      </c>
      <c r="B229" s="21" t="s">
        <v>3173</v>
      </c>
      <c r="C229" s="21" t="s">
        <v>3174</v>
      </c>
      <c r="D229" s="21" t="s">
        <v>3175</v>
      </c>
      <c r="F229" s="21" t="s">
        <v>382</v>
      </c>
      <c r="H229" s="21" t="s">
        <v>38</v>
      </c>
      <c r="K229" s="21" t="s">
        <v>126</v>
      </c>
      <c r="L229" s="23">
        <v>42150</v>
      </c>
      <c r="M229" s="23">
        <v>42184</v>
      </c>
      <c r="S229" s="21" t="s">
        <v>356</v>
      </c>
      <c r="U229" s="21" t="s">
        <v>42</v>
      </c>
      <c r="V229" s="21">
        <v>0</v>
      </c>
      <c r="X229" s="21" t="s">
        <v>44</v>
      </c>
    </row>
    <row r="230" spans="1:30" x14ac:dyDescent="0.25">
      <c r="A230" s="21" t="s">
        <v>845</v>
      </c>
      <c r="B230" s="21" t="s">
        <v>3184</v>
      </c>
      <c r="C230" s="21" t="s">
        <v>3185</v>
      </c>
      <c r="D230" s="21" t="s">
        <v>3186</v>
      </c>
      <c r="E230" s="21" t="s">
        <v>3187</v>
      </c>
      <c r="F230" s="21" t="s">
        <v>3188</v>
      </c>
      <c r="G230" s="21" t="s">
        <v>3189</v>
      </c>
      <c r="H230" s="21" t="s">
        <v>38</v>
      </c>
      <c r="K230" s="21" t="s">
        <v>311</v>
      </c>
      <c r="L230" s="23">
        <v>42317</v>
      </c>
      <c r="M230" s="23">
        <v>42319</v>
      </c>
      <c r="N230" s="21">
        <v>24</v>
      </c>
      <c r="O230" s="23">
        <v>46288</v>
      </c>
      <c r="R230" s="23">
        <v>46288</v>
      </c>
      <c r="S230" s="21" t="s">
        <v>3190</v>
      </c>
      <c r="U230" s="21" t="s">
        <v>42</v>
      </c>
      <c r="V230" s="21">
        <v>0</v>
      </c>
      <c r="W230" s="21" t="s">
        <v>3191</v>
      </c>
      <c r="X230" s="21" t="s">
        <v>44</v>
      </c>
      <c r="Y230" s="21" t="s">
        <v>112</v>
      </c>
      <c r="AC230" s="23">
        <v>45558</v>
      </c>
    </row>
    <row r="231" spans="1:30" x14ac:dyDescent="0.25">
      <c r="A231" s="21" t="s">
        <v>845</v>
      </c>
      <c r="B231" s="21" t="s">
        <v>3284</v>
      </c>
      <c r="C231" s="21" t="s">
        <v>3285</v>
      </c>
      <c r="D231" s="21" t="s">
        <v>3286</v>
      </c>
      <c r="F231" s="21" t="s">
        <v>3287</v>
      </c>
      <c r="G231" s="21" t="s">
        <v>3288</v>
      </c>
      <c r="H231" s="21" t="s">
        <v>38</v>
      </c>
      <c r="K231" s="21" t="s">
        <v>512</v>
      </c>
      <c r="L231" s="23">
        <v>43109</v>
      </c>
      <c r="M231" s="23">
        <v>43109</v>
      </c>
      <c r="N231" s="21">
        <v>60</v>
      </c>
      <c r="O231" s="23">
        <v>47123</v>
      </c>
      <c r="R231" s="23">
        <v>47123</v>
      </c>
      <c r="S231" s="21" t="s">
        <v>661</v>
      </c>
      <c r="U231" s="21" t="s">
        <v>42</v>
      </c>
      <c r="V231" s="21">
        <v>0</v>
      </c>
      <c r="W231" s="21" t="s">
        <v>3289</v>
      </c>
      <c r="X231" s="21" t="s">
        <v>44</v>
      </c>
      <c r="Y231" s="21" t="s">
        <v>112</v>
      </c>
      <c r="AC231" s="23">
        <v>45296</v>
      </c>
    </row>
    <row r="232" spans="1:30" x14ac:dyDescent="0.25">
      <c r="A232" s="21" t="s">
        <v>845</v>
      </c>
      <c r="B232" s="21" t="s">
        <v>3309</v>
      </c>
      <c r="C232" s="21" t="s">
        <v>3291</v>
      </c>
      <c r="D232" s="21" t="s">
        <v>3299</v>
      </c>
      <c r="E232" s="21" t="s">
        <v>3310</v>
      </c>
      <c r="F232" s="21" t="s">
        <v>3311</v>
      </c>
      <c r="G232" s="21" t="s">
        <v>3312</v>
      </c>
      <c r="H232" s="21" t="s">
        <v>38</v>
      </c>
      <c r="K232" s="21" t="s">
        <v>612</v>
      </c>
      <c r="L232" s="23">
        <v>45582</v>
      </c>
      <c r="M232" s="23">
        <v>45582</v>
      </c>
      <c r="P232" s="23">
        <v>45947</v>
      </c>
      <c r="R232" s="23">
        <v>45947</v>
      </c>
      <c r="T232" s="21" t="s">
        <v>3313</v>
      </c>
      <c r="U232" s="21" t="s">
        <v>42</v>
      </c>
      <c r="V232" s="21">
        <v>0</v>
      </c>
      <c r="X232" s="21" t="s">
        <v>44</v>
      </c>
      <c r="Z232" s="21" t="s">
        <v>112</v>
      </c>
      <c r="AD232" s="23">
        <v>45582</v>
      </c>
    </row>
    <row r="233" spans="1:30" x14ac:dyDescent="0.25">
      <c r="A233" s="21" t="s">
        <v>845</v>
      </c>
      <c r="B233" s="21" t="s">
        <v>3347</v>
      </c>
      <c r="C233" s="21" t="s">
        <v>3348</v>
      </c>
      <c r="D233" s="21" t="s">
        <v>3349</v>
      </c>
      <c r="E233" s="21" t="s">
        <v>3350</v>
      </c>
      <c r="F233" s="21" t="s">
        <v>3351</v>
      </c>
      <c r="G233" s="21" t="s">
        <v>3352</v>
      </c>
      <c r="H233" s="21" t="s">
        <v>38</v>
      </c>
      <c r="K233" s="21" t="s">
        <v>76</v>
      </c>
      <c r="L233" s="23">
        <v>45105</v>
      </c>
      <c r="M233" s="23">
        <v>45111</v>
      </c>
      <c r="S233" s="21" t="s">
        <v>3353</v>
      </c>
      <c r="U233" s="21" t="s">
        <v>42</v>
      </c>
      <c r="V233" s="21">
        <v>0</v>
      </c>
      <c r="X233" s="21" t="s">
        <v>44</v>
      </c>
      <c r="AC233" s="23">
        <v>45111</v>
      </c>
    </row>
    <row r="234" spans="1:30" x14ac:dyDescent="0.25">
      <c r="A234" s="21" t="s">
        <v>845</v>
      </c>
      <c r="B234" s="21" t="s">
        <v>3354</v>
      </c>
      <c r="C234" s="21" t="s">
        <v>3355</v>
      </c>
      <c r="D234" s="21" t="s">
        <v>3356</v>
      </c>
      <c r="E234" s="21" t="s">
        <v>3357</v>
      </c>
      <c r="F234" s="21" t="s">
        <v>3351</v>
      </c>
      <c r="G234" s="21" t="s">
        <v>3352</v>
      </c>
      <c r="H234" s="21" t="s">
        <v>38</v>
      </c>
      <c r="K234" s="21" t="s">
        <v>76</v>
      </c>
      <c r="L234" s="23">
        <v>45105</v>
      </c>
      <c r="M234" s="23">
        <v>45111</v>
      </c>
      <c r="S234" s="21" t="s">
        <v>3353</v>
      </c>
      <c r="U234" s="21" t="s">
        <v>42</v>
      </c>
      <c r="V234" s="21">
        <v>0</v>
      </c>
      <c r="X234" s="21" t="s">
        <v>44</v>
      </c>
      <c r="AC234" s="23">
        <v>45111</v>
      </c>
    </row>
    <row r="235" spans="1:30" x14ac:dyDescent="0.25">
      <c r="A235" s="21" t="s">
        <v>845</v>
      </c>
      <c r="B235" s="21" t="s">
        <v>3358</v>
      </c>
      <c r="C235" s="21" t="s">
        <v>3355</v>
      </c>
      <c r="D235" s="21" t="s">
        <v>3356</v>
      </c>
      <c r="E235" s="21" t="s">
        <v>3359</v>
      </c>
      <c r="F235" s="21" t="s">
        <v>3351</v>
      </c>
      <c r="G235" s="21" t="s">
        <v>3352</v>
      </c>
      <c r="H235" s="21" t="s">
        <v>38</v>
      </c>
      <c r="K235" s="21" t="s">
        <v>76</v>
      </c>
      <c r="L235" s="23">
        <v>45105</v>
      </c>
      <c r="M235" s="23">
        <v>45111</v>
      </c>
      <c r="S235" s="21" t="s">
        <v>3353</v>
      </c>
      <c r="U235" s="21" t="s">
        <v>42</v>
      </c>
      <c r="V235" s="21">
        <v>0</v>
      </c>
      <c r="X235" s="21" t="s">
        <v>44</v>
      </c>
      <c r="AC235" s="23">
        <v>45111</v>
      </c>
    </row>
    <row r="236" spans="1:30" x14ac:dyDescent="0.25">
      <c r="A236" s="21" t="s">
        <v>845</v>
      </c>
      <c r="B236" s="21" t="s">
        <v>3360</v>
      </c>
      <c r="C236" s="21" t="s">
        <v>3361</v>
      </c>
      <c r="D236" s="21" t="s">
        <v>3362</v>
      </c>
      <c r="E236" s="21" t="s">
        <v>3363</v>
      </c>
      <c r="F236" s="21" t="s">
        <v>3364</v>
      </c>
      <c r="G236" s="21" t="s">
        <v>3365</v>
      </c>
      <c r="H236" s="21" t="s">
        <v>38</v>
      </c>
      <c r="K236" s="21" t="s">
        <v>311</v>
      </c>
      <c r="L236" s="23">
        <v>44291</v>
      </c>
      <c r="N236" s="21">
        <v>24</v>
      </c>
      <c r="O236" s="23">
        <v>45855</v>
      </c>
      <c r="R236" s="23">
        <v>45855</v>
      </c>
      <c r="U236" s="21" t="s">
        <v>42</v>
      </c>
      <c r="V236" s="21">
        <v>0</v>
      </c>
      <c r="X236" s="21" t="s">
        <v>44</v>
      </c>
      <c r="Y236" s="21" t="s">
        <v>112</v>
      </c>
      <c r="AC236" s="23">
        <v>45124</v>
      </c>
    </row>
    <row r="237" spans="1:30" x14ac:dyDescent="0.25">
      <c r="A237" s="21" t="s">
        <v>845</v>
      </c>
      <c r="B237" s="21" t="s">
        <v>3375</v>
      </c>
      <c r="C237" s="21" t="s">
        <v>3376</v>
      </c>
      <c r="D237" s="21" t="s">
        <v>3377</v>
      </c>
      <c r="E237" s="21" t="s">
        <v>3378</v>
      </c>
      <c r="F237" s="21" t="s">
        <v>3379</v>
      </c>
      <c r="G237" s="21" t="s">
        <v>3380</v>
      </c>
      <c r="H237" s="21" t="s">
        <v>38</v>
      </c>
      <c r="K237" s="21" t="s">
        <v>76</v>
      </c>
      <c r="L237" s="23">
        <v>44515</v>
      </c>
      <c r="M237" s="23">
        <v>44515</v>
      </c>
      <c r="N237" s="21">
        <v>24</v>
      </c>
      <c r="O237" s="23">
        <v>45229</v>
      </c>
      <c r="R237" s="23">
        <v>45229</v>
      </c>
      <c r="S237" s="21" t="s">
        <v>3353</v>
      </c>
      <c r="U237" s="21" t="s">
        <v>42</v>
      </c>
      <c r="V237" s="21">
        <v>0</v>
      </c>
      <c r="X237" s="21" t="s">
        <v>44</v>
      </c>
      <c r="Y237" s="21" t="s">
        <v>112</v>
      </c>
      <c r="AC237" s="23">
        <v>44498</v>
      </c>
    </row>
    <row r="238" spans="1:30" x14ac:dyDescent="0.25">
      <c r="A238" s="21" t="s">
        <v>845</v>
      </c>
      <c r="B238" s="21" t="s">
        <v>3429</v>
      </c>
      <c r="C238" s="21" t="s">
        <v>3430</v>
      </c>
      <c r="D238" s="21" t="s">
        <v>3431</v>
      </c>
      <c r="F238" s="21" t="s">
        <v>105</v>
      </c>
      <c r="G238" s="21" t="s">
        <v>3432</v>
      </c>
      <c r="H238" s="21" t="s">
        <v>38</v>
      </c>
      <c r="J238" s="21" t="s">
        <v>146</v>
      </c>
      <c r="K238" s="21" t="s">
        <v>140</v>
      </c>
      <c r="L238" s="23">
        <v>38012</v>
      </c>
      <c r="M238" s="23">
        <v>38014</v>
      </c>
      <c r="S238" s="21" t="s">
        <v>41</v>
      </c>
      <c r="U238" s="21" t="s">
        <v>42</v>
      </c>
      <c r="V238" s="21">
        <v>0</v>
      </c>
      <c r="W238" s="21" t="s">
        <v>147</v>
      </c>
      <c r="X238" s="21" t="s">
        <v>44</v>
      </c>
    </row>
    <row r="239" spans="1:30" x14ac:dyDescent="0.25">
      <c r="A239" s="21" t="s">
        <v>845</v>
      </c>
      <c r="B239" s="21" t="s">
        <v>3433</v>
      </c>
      <c r="C239" s="21" t="s">
        <v>3434</v>
      </c>
      <c r="F239" s="21" t="s">
        <v>105</v>
      </c>
      <c r="G239" s="21" t="s">
        <v>3435</v>
      </c>
      <c r="H239" s="21" t="s">
        <v>38</v>
      </c>
      <c r="J239" s="21" t="s">
        <v>146</v>
      </c>
      <c r="K239" s="21" t="s">
        <v>140</v>
      </c>
      <c r="L239" s="23">
        <v>38012</v>
      </c>
      <c r="M239" s="23">
        <v>38014</v>
      </c>
      <c r="S239" s="21" t="s">
        <v>41</v>
      </c>
      <c r="U239" s="21" t="s">
        <v>42</v>
      </c>
      <c r="V239" s="21">
        <v>0</v>
      </c>
      <c r="W239" s="21" t="s">
        <v>147</v>
      </c>
      <c r="X239" s="21" t="s">
        <v>44</v>
      </c>
    </row>
    <row r="240" spans="1:30" x14ac:dyDescent="0.25">
      <c r="A240" s="21" t="s">
        <v>845</v>
      </c>
      <c r="B240" s="21" t="s">
        <v>3436</v>
      </c>
      <c r="C240" s="21" t="s">
        <v>3437</v>
      </c>
      <c r="D240" s="21" t="s">
        <v>3438</v>
      </c>
      <c r="F240" s="21" t="s">
        <v>105</v>
      </c>
      <c r="G240" s="21" t="s">
        <v>246</v>
      </c>
      <c r="H240" s="21" t="s">
        <v>38</v>
      </c>
      <c r="J240" s="21" t="s">
        <v>139</v>
      </c>
      <c r="K240" s="21" t="s">
        <v>140</v>
      </c>
      <c r="L240" s="23">
        <v>38012</v>
      </c>
      <c r="M240" s="23">
        <v>38015</v>
      </c>
      <c r="S240" s="21" t="s">
        <v>41</v>
      </c>
      <c r="U240" s="21" t="s">
        <v>42</v>
      </c>
      <c r="V240" s="21">
        <v>0</v>
      </c>
      <c r="W240" s="21" t="s">
        <v>43</v>
      </c>
      <c r="X240" s="21" t="s">
        <v>44</v>
      </c>
    </row>
    <row r="241" spans="1:29" x14ac:dyDescent="0.25">
      <c r="A241" s="21" t="s">
        <v>845</v>
      </c>
      <c r="B241" s="21" t="s">
        <v>3439</v>
      </c>
      <c r="C241" s="21" t="s">
        <v>3440</v>
      </c>
      <c r="D241" s="21" t="s">
        <v>3441</v>
      </c>
      <c r="F241" s="21" t="s">
        <v>105</v>
      </c>
      <c r="G241" s="21" t="s">
        <v>246</v>
      </c>
      <c r="H241" s="21" t="s">
        <v>38</v>
      </c>
      <c r="J241" s="21" t="s">
        <v>139</v>
      </c>
      <c r="K241" s="21" t="s">
        <v>140</v>
      </c>
      <c r="L241" s="23">
        <v>38012</v>
      </c>
      <c r="M241" s="23">
        <v>38015</v>
      </c>
      <c r="S241" s="21" t="s">
        <v>41</v>
      </c>
      <c r="U241" s="21" t="s">
        <v>42</v>
      </c>
      <c r="V241" s="21">
        <v>0</v>
      </c>
      <c r="W241" s="21" t="s">
        <v>43</v>
      </c>
      <c r="X241" s="21" t="s">
        <v>44</v>
      </c>
    </row>
    <row r="242" spans="1:29" x14ac:dyDescent="0.25">
      <c r="A242" s="21" t="s">
        <v>845</v>
      </c>
      <c r="B242" s="21" t="s">
        <v>3445</v>
      </c>
      <c r="C242" s="21" t="s">
        <v>3446</v>
      </c>
      <c r="D242" s="21" t="s">
        <v>3447</v>
      </c>
      <c r="E242" s="21" t="s">
        <v>3448</v>
      </c>
      <c r="F242" s="21" t="s">
        <v>3449</v>
      </c>
      <c r="G242" s="21" t="s">
        <v>3450</v>
      </c>
      <c r="H242" s="21" t="s">
        <v>38</v>
      </c>
      <c r="K242" s="21" t="s">
        <v>140</v>
      </c>
      <c r="L242" s="23">
        <v>43689</v>
      </c>
      <c r="M242" s="23">
        <v>43689</v>
      </c>
      <c r="N242" s="21">
        <v>24</v>
      </c>
      <c r="O242" s="23">
        <v>46288</v>
      </c>
      <c r="R242" s="23">
        <v>46288</v>
      </c>
      <c r="S242" s="21" t="s">
        <v>661</v>
      </c>
      <c r="U242" s="21" t="s">
        <v>42</v>
      </c>
      <c r="V242" s="21">
        <v>0</v>
      </c>
      <c r="W242" s="21" t="s">
        <v>3451</v>
      </c>
      <c r="X242" s="21" t="s">
        <v>44</v>
      </c>
      <c r="Y242" s="21" t="s">
        <v>112</v>
      </c>
      <c r="AC242" s="23">
        <v>45558</v>
      </c>
    </row>
    <row r="243" spans="1:29" x14ac:dyDescent="0.25">
      <c r="A243" s="21" t="s">
        <v>845</v>
      </c>
      <c r="B243" s="21" t="s">
        <v>3457</v>
      </c>
      <c r="C243" s="21" t="s">
        <v>3458</v>
      </c>
      <c r="D243" s="21" t="s">
        <v>3459</v>
      </c>
      <c r="E243" s="21" t="s">
        <v>3460</v>
      </c>
      <c r="F243" s="21" t="s">
        <v>636</v>
      </c>
      <c r="G243" s="21" t="s">
        <v>636</v>
      </c>
      <c r="K243" s="21" t="s">
        <v>311</v>
      </c>
      <c r="L243" s="23">
        <v>43321</v>
      </c>
      <c r="M243" s="23">
        <v>43321</v>
      </c>
      <c r="N243" s="21">
        <v>120</v>
      </c>
      <c r="O243" s="23">
        <v>46974</v>
      </c>
      <c r="R243" s="23">
        <v>46974</v>
      </c>
      <c r="T243" s="21" t="s">
        <v>3461</v>
      </c>
      <c r="U243" s="21" t="s">
        <v>42</v>
      </c>
      <c r="V243" s="21">
        <v>0</v>
      </c>
      <c r="W243" s="21" t="s">
        <v>3462</v>
      </c>
      <c r="X243" s="21" t="s">
        <v>44</v>
      </c>
      <c r="Y243" s="21" t="s">
        <v>112</v>
      </c>
      <c r="AC243" s="23">
        <v>43321</v>
      </c>
    </row>
    <row r="244" spans="1:29" x14ac:dyDescent="0.25">
      <c r="A244" s="21" t="s">
        <v>845</v>
      </c>
      <c r="B244" s="21" t="s">
        <v>3463</v>
      </c>
      <c r="C244" s="21" t="s">
        <v>3464</v>
      </c>
      <c r="D244" s="21" t="s">
        <v>3465</v>
      </c>
      <c r="H244" s="21" t="s">
        <v>38</v>
      </c>
      <c r="K244" s="21" t="s">
        <v>378</v>
      </c>
      <c r="L244" s="23">
        <v>42499</v>
      </c>
      <c r="M244" s="23">
        <v>42499</v>
      </c>
      <c r="S244" s="21" t="s">
        <v>443</v>
      </c>
      <c r="U244" s="21" t="s">
        <v>42</v>
      </c>
      <c r="V244" s="21">
        <v>0</v>
      </c>
      <c r="X244" s="21" t="s">
        <v>44</v>
      </c>
    </row>
    <row r="245" spans="1:29" ht="33.75" x14ac:dyDescent="0.25">
      <c r="B245" s="20" t="s">
        <v>3478</v>
      </c>
      <c r="C245" s="20"/>
      <c r="D245" s="20"/>
      <c r="L245" s="23"/>
      <c r="M245" s="23"/>
    </row>
    <row r="246" spans="1:29" x14ac:dyDescent="0.25">
      <c r="A246" s="21" t="s">
        <v>3478</v>
      </c>
      <c r="B246" s="21" t="s">
        <v>3490</v>
      </c>
      <c r="C246" s="21" t="s">
        <v>3491</v>
      </c>
      <c r="D246" s="21" t="s">
        <v>3492</v>
      </c>
      <c r="F246" s="21" t="s">
        <v>3493</v>
      </c>
      <c r="G246" s="21" t="s">
        <v>3494</v>
      </c>
      <c r="K246" s="21" t="s">
        <v>69</v>
      </c>
      <c r="L246" s="23">
        <v>41611</v>
      </c>
      <c r="M246" s="23">
        <v>41611</v>
      </c>
      <c r="S246" s="21" t="s">
        <v>3495</v>
      </c>
      <c r="U246" s="21" t="s">
        <v>42</v>
      </c>
      <c r="V246" s="21">
        <v>0</v>
      </c>
      <c r="X246" s="21" t="s">
        <v>71</v>
      </c>
    </row>
    <row r="247" spans="1:29" x14ac:dyDescent="0.25">
      <c r="A247" s="21" t="s">
        <v>3478</v>
      </c>
      <c r="B247" s="21" t="s">
        <v>3496</v>
      </c>
      <c r="C247" s="21" t="s">
        <v>3497</v>
      </c>
      <c r="D247" s="21" t="s">
        <v>3498</v>
      </c>
      <c r="F247" s="21" t="s">
        <v>3499</v>
      </c>
      <c r="G247" s="21" t="s">
        <v>3500</v>
      </c>
      <c r="K247" s="21" t="s">
        <v>83</v>
      </c>
      <c r="L247" s="23">
        <v>41988</v>
      </c>
      <c r="M247" s="23">
        <v>41989</v>
      </c>
      <c r="S247" s="21" t="s">
        <v>77</v>
      </c>
      <c r="U247" s="21" t="s">
        <v>42</v>
      </c>
      <c r="V247" s="21">
        <v>0</v>
      </c>
      <c r="X247" s="21" t="s">
        <v>44</v>
      </c>
    </row>
    <row r="248" spans="1:29" ht="33.75" x14ac:dyDescent="0.25">
      <c r="B248" s="20" t="s">
        <v>76</v>
      </c>
      <c r="C248" s="20"/>
      <c r="D248" s="20"/>
      <c r="L248" s="23"/>
      <c r="M248" s="23"/>
    </row>
    <row r="249" spans="1:29" x14ac:dyDescent="0.25">
      <c r="A249" s="21" t="s">
        <v>76</v>
      </c>
      <c r="B249" s="21" t="s">
        <v>3909</v>
      </c>
      <c r="C249" s="21" t="s">
        <v>3910</v>
      </c>
      <c r="D249" s="21" t="s">
        <v>3911</v>
      </c>
      <c r="H249" s="21" t="s">
        <v>38</v>
      </c>
      <c r="J249" s="21" t="s">
        <v>377</v>
      </c>
      <c r="K249" s="21" t="s">
        <v>378</v>
      </c>
      <c r="L249" s="23">
        <v>39112</v>
      </c>
      <c r="M249" s="23">
        <v>39153</v>
      </c>
      <c r="S249" s="21" t="s">
        <v>41</v>
      </c>
      <c r="T249" s="21" t="s">
        <v>2524</v>
      </c>
      <c r="U249" s="21" t="s">
        <v>42</v>
      </c>
      <c r="V249" s="21">
        <v>0</v>
      </c>
      <c r="W249" s="21" t="s">
        <v>2525</v>
      </c>
      <c r="X249" s="21" t="s">
        <v>44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F55B928B2C8A41BDD2CB1FD3311F7B" ma:contentTypeVersion="26" ma:contentTypeDescription="Crear nuevo documento." ma:contentTypeScope="" ma:versionID="b7c028ca3e407b527c3fb8a9fb64f40b">
  <xsd:schema xmlns:xsd="http://www.w3.org/2001/XMLSchema" xmlns:xs="http://www.w3.org/2001/XMLSchema" xmlns:p="http://schemas.microsoft.com/office/2006/metadata/properties" xmlns:ns2="442e7d2b-9726-490c-88ef-28ae9b5becb9" xmlns:ns3="bd68a7ca-a8d5-48c7-bdb5-e4db7d9928fc" targetNamespace="http://schemas.microsoft.com/office/2006/metadata/properties" ma:root="true" ma:fieldsID="8b2dcab582b981cf517f2aacd45d768a" ns2:_="" ns3:_="">
    <xsd:import namespace="442e7d2b-9726-490c-88ef-28ae9b5becb9"/>
    <xsd:import namespace="bd68a7ca-a8d5-48c7-bdb5-e4db7d9928fc"/>
    <xsd:element name="properties">
      <xsd:complexType>
        <xsd:sequence>
          <xsd:element name="documentManagement">
            <xsd:complexType>
              <xsd:all>
                <xsd:element ref="ns2:Estado" minOccurs="0"/>
                <xsd:element ref="ns2:MediaServiceMetadata" minOccurs="0"/>
                <xsd:element ref="ns2:MediaServiceFastMetadata" minOccurs="0"/>
                <xsd:element ref="ns3:TaxKeywordTaxHTField" minOccurs="0"/>
                <xsd:element ref="ns3:TaxCatchAll" minOccurs="0"/>
                <xsd:element ref="ns2:Administrador" minOccurs="0"/>
                <xsd:element ref="ns2:Administrador_x003a__x0020_Despacho" minOccurs="0"/>
                <xsd:element ref="ns2:nota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e7d2b-9726-490c-88ef-28ae9b5becb9" elementFormDefault="qualified">
    <xsd:import namespace="http://schemas.microsoft.com/office/2006/documentManagement/types"/>
    <xsd:import namespace="http://schemas.microsoft.com/office/infopath/2007/PartnerControls"/>
    <xsd:element name="Estado" ma:index="2" nillable="true" ma:displayName="Estado" ma:description="Estado del expediente" ma:format="Dropdown" ma:internalName="Estado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No Asignado"/>
                        <xsd:enumeration value="Redacción Proyecto"/>
                        <xsd:enumeration value="Pdte. Aprob. Proy. AC"/>
                        <xsd:enumeration value="Aprob. AC / Pdte. Publi"/>
                        <xsd:enumeration value="Publicado"/>
                        <xsd:enumeration value="Pdte. Ajudicación AC"/>
                        <xsd:enumeration value="Escritura / Facturación"/>
                        <xsd:enumeration value="Repetición publicación"/>
                        <xsd:enumeration value="Finalizado parcial"/>
                        <xsd:enumeration value="Finalizado total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Administrador" ma:index="14" nillable="true" ma:displayName="Cliente AC" ma:format="Dropdown" ma:list="328f8c01-81ca-43a9-bdb5-4b08d720476f" ma:internalName="Administrador" ma:showField="Title">
      <xsd:simpleType>
        <xsd:restriction base="dms:Lookup"/>
      </xsd:simpleType>
    </xsd:element>
    <xsd:element name="Administrador_x003a__x0020_Despacho" ma:index="15" nillable="true" ma:displayName="Administrador: Despacho" ma:format="Dropdown" ma:list="328f8c01-81ca-43a9-bdb5-4b08d720476f" ma:internalName="Administrador_x003a__x0020_Despacho" ma:readOnly="true" ma:showField="Despacho">
      <xsd:simpleType>
        <xsd:restriction base="dms:Lookup"/>
      </xsd:simpleType>
    </xsd:element>
    <xsd:element name="notas" ma:index="16" nillable="true" ma:displayName="notas" ma:format="Dropdown" ma:internalName="notas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8" nillable="true" ma:taxonomy="true" ma:internalName="lcf76f155ced4ddcb4097134ff3c332f" ma:taxonomyFieldName="MediaServiceImageTags" ma:displayName="Etiquetas de imagen" ma:readOnly="false" ma:fieldId="{5cf76f15-5ced-4ddc-b409-7134ff3c332f}" ma:taxonomyMulti="true" ma:sspId="50819b7a-82dc-44c4-b953-502d31f486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8a7ca-a8d5-48c7-bdb5-e4db7d9928fc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taxonomy="true" ma:internalName="TaxKeywordTaxHTField" ma:taxonomyFieldName="TaxKeyword" ma:displayName="Palabras clave de empresa" ma:readOnly="false" ma:fieldId="{23f27201-bee3-471e-b2e7-b64fd8b7ca38}" ma:taxonomyMulti="true" ma:sspId="50819b7a-82dc-44c4-b953-502d31f48615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86a2c5e6-a599-41bd-b321-0894185c74bb}" ma:internalName="TaxCatchAll" ma:showField="CatchAllData" ma:web="bd68a7ca-a8d5-48c7-bdb5-e4db7d9928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68a7ca-a8d5-48c7-bdb5-e4db7d9928fc" xsi:nil="true"/>
    <Estado xmlns="442e7d2b-9726-490c-88ef-28ae9b5becb9" xsi:nil="true"/>
    <Administrador xmlns="442e7d2b-9726-490c-88ef-28ae9b5becb9" xsi:nil="true"/>
    <notas xmlns="442e7d2b-9726-490c-88ef-28ae9b5becb9" xsi:nil="true"/>
    <TaxKeywordTaxHTField xmlns="bd68a7ca-a8d5-48c7-bdb5-e4db7d9928fc">
      <Terms xmlns="http://schemas.microsoft.com/office/infopath/2007/PartnerControls"/>
    </TaxKeywordTaxHTField>
    <lcf76f155ced4ddcb4097134ff3c332f xmlns="442e7d2b-9726-490c-88ef-28ae9b5bec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DC28B9-26D0-42A8-B1D7-2AF938F7FC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9293C1-E71F-4BD1-9576-9E897B820E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e7d2b-9726-490c-88ef-28ae9b5becb9"/>
    <ds:schemaRef ds:uri="bd68a7ca-a8d5-48c7-bdb5-e4db7d9928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F9A87-6D0A-4D91-A30A-B4B70A3D9140}">
  <ds:schemaRefs>
    <ds:schemaRef ds:uri="http://schemas.microsoft.com/office/2006/metadata/properties"/>
    <ds:schemaRef ds:uri="http://schemas.microsoft.com/office/infopath/2007/PartnerControls"/>
    <ds:schemaRef ds:uri="bd68a7ca-a8d5-48c7-bdb5-e4db7d9928fc"/>
    <ds:schemaRef ds:uri="442e7d2b-9726-490c-88ef-28ae9b5bec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Resumen preentación</vt:lpstr>
      <vt:lpstr>Activos en Nave</vt:lpstr>
      <vt:lpstr>Activos no verificados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Laura Herrero</cp:lastModifiedBy>
  <cp:lastPrinted>2025-11-20T08:18:20Z</cp:lastPrinted>
  <dcterms:created xsi:type="dcterms:W3CDTF">2025-11-11T13:14:45Z</dcterms:created>
  <dcterms:modified xsi:type="dcterms:W3CDTF">2026-02-10T08:44:22Z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0x0101005DF55B928B2C8A41BDD2CB1FD3311F7B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